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activeTab="0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№5'!$A$1:$H$11</definedName>
  </definedNames>
  <calcPr fullCalcOnLoad="1"/>
</workbook>
</file>

<file path=xl/comments1.xml><?xml version="1.0" encoding="utf-8"?>
<comments xmlns="http://schemas.openxmlformats.org/spreadsheetml/2006/main">
  <authors>
    <author>gurov</author>
  </authors>
  <commentList>
    <comment ref="B74" authorId="0">
      <text>
        <r>
          <rPr>
            <b/>
            <sz val="10"/>
            <rFont val="Tahoma"/>
            <family val="2"/>
          </rPr>
          <t>Для каждого муниципального района отдельно</t>
        </r>
      </text>
    </comment>
    <comment ref="D35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<sst xmlns="http://schemas.openxmlformats.org/spreadsheetml/2006/main" count="14818" uniqueCount="2072">
  <si>
    <t>1</t>
  </si>
  <si>
    <t>2</t>
  </si>
  <si>
    <t xml:space="preserve"> </t>
  </si>
  <si>
    <t>3</t>
  </si>
  <si>
    <t>4</t>
  </si>
  <si>
    <t>5</t>
  </si>
  <si>
    <t>Сети газоснабжения                г. Березники</t>
  </si>
  <si>
    <t>население - 9997ед.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</si>
  <si>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</si>
  <si>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</si>
  <si>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</si>
  <si>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</si>
  <si>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</si>
  <si>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</si>
  <si>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</si>
  <si>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</si>
  <si>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</si>
  <si>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</si>
  <si>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</si>
  <si>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</si>
  <si>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</si>
  <si>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Цепь Штиль 3/8-1,3-50зв.</t>
  </si>
  <si>
    <t>Шайба М 6</t>
  </si>
  <si>
    <t>Шайба плоская 10 ГОСТ 11371-78</t>
  </si>
  <si>
    <t>Штуцер 1/2 г</t>
  </si>
  <si>
    <t>Щиток защитн. НБТ-1 Визион/20</t>
  </si>
  <si>
    <t>Щиток защитныи  электросварщНН12</t>
  </si>
  <si>
    <t>Щиток токаря НБТ</t>
  </si>
  <si>
    <t>Щиток токаря НБТ Гост 12,4,023-84</t>
  </si>
  <si>
    <t>Щиток э/сварщика НН-10 "Премьер" ГОСТ 12,4238-07</t>
  </si>
  <si>
    <t>Щиток э/сварщика РОСОМ3 НН-12Кристалин Универсал</t>
  </si>
  <si>
    <t>Электроды ОК 46.00  3*350 "ЕСАБ-СВЭЛ"</t>
  </si>
  <si>
    <t>Эмаль  ПФ-115 серая  в/с 25кг</t>
  </si>
  <si>
    <t>Эмаль  ПФ-115 черная  в/с 20кг</t>
  </si>
  <si>
    <t>Эмаль  ПФ-115 черная 23кг,</t>
  </si>
  <si>
    <t>Эмаль ПФ-115 желтая в/с  55кг</t>
  </si>
  <si>
    <t>промышленные потребители -1 ед.</t>
  </si>
  <si>
    <t>ГРС  Барда</t>
  </si>
  <si>
    <t>коммунально бытовые потребители - 6 ед.</t>
  </si>
  <si>
    <t>Еловский район</t>
  </si>
  <si>
    <t>Уинский район</t>
  </si>
  <si>
    <t>коммунально бытовые потребители - 8 ед.</t>
  </si>
  <si>
    <t>Октябрьский район</t>
  </si>
  <si>
    <t>Осинский район</t>
  </si>
  <si>
    <t>Чернушинский район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</si>
  <si>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</si>
  <si>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</si>
  <si>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</si>
  <si>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</si>
  <si>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Сеть газоснабжения Октябрьского района</t>
  </si>
  <si>
    <t>35кг</t>
  </si>
  <si>
    <t>Газ сжиженный</t>
  </si>
  <si>
    <t>76кг</t>
  </si>
  <si>
    <t>Горелка газовоздушная ГВ-111</t>
  </si>
  <si>
    <t>Изолирующее соединение сгон-25</t>
  </si>
  <si>
    <t>7шт</t>
  </si>
  <si>
    <t>Изолирующее соединение сгон-50</t>
  </si>
  <si>
    <t>8шт</t>
  </si>
  <si>
    <t>18м3</t>
  </si>
  <si>
    <t>Корщетка с дерев. ручкой</t>
  </si>
  <si>
    <t>Лента ФУМ</t>
  </si>
  <si>
    <t>5кг</t>
  </si>
  <si>
    <t>Манометр МО-11202 0-25кгс/см2 кл.т.0,4</t>
  </si>
  <si>
    <t>Отвод 57</t>
  </si>
  <si>
    <t>Редуктор кислородный БКО-50-2</t>
  </si>
  <si>
    <t>Рукав кислородный 9</t>
  </si>
  <si>
    <t>Хомут нерж.винтовой</t>
  </si>
  <si>
    <t>500шт</t>
  </si>
  <si>
    <t>Штуцер (г)</t>
  </si>
  <si>
    <t>950шт</t>
  </si>
  <si>
    <t>1кг</t>
  </si>
  <si>
    <t>Ведро битумное</t>
  </si>
  <si>
    <t>12м3</t>
  </si>
  <si>
    <t>2кг</t>
  </si>
  <si>
    <t>38кг</t>
  </si>
  <si>
    <t xml:space="preserve"> Клапан предохранительный запорный ПКН100</t>
  </si>
  <si>
    <t xml:space="preserve"> Регулятор давления газа РДБК-1-100/70</t>
  </si>
  <si>
    <t xml:space="preserve"> -Пункт газорегуляторный шкафной ГРПШ-01-У1</t>
  </si>
  <si>
    <t>2 шт</t>
  </si>
  <si>
    <t>население-25960ед.</t>
  </si>
  <si>
    <t>коммунально бытовые потребители-73ед.</t>
  </si>
  <si>
    <t>промышленные потребители-32ед.</t>
  </si>
  <si>
    <t>население-9689ед.</t>
  </si>
  <si>
    <t>коммунально бытовые потребители-19ед.</t>
  </si>
  <si>
    <t>промышленные потребители-22ед.</t>
  </si>
  <si>
    <t>население-183ед.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</si>
  <si>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</si>
  <si>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</si>
  <si>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</si>
  <si>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</si>
  <si>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население-883ед.</t>
  </si>
  <si>
    <t>коммунально бытовые потребители-37ед.</t>
  </si>
  <si>
    <t>промышленные потребители-5ед.</t>
  </si>
  <si>
    <t>население-2181ед.</t>
  </si>
  <si>
    <t>коммунально бытовые потребители-56ед.</t>
  </si>
  <si>
    <t>промышленные потребители-2ед.</t>
  </si>
  <si>
    <t>население-736ед.</t>
  </si>
  <si>
    <t>коммунально бытовые потребители-15ед.</t>
  </si>
  <si>
    <t>промышленные потребители-3ед.</t>
  </si>
  <si>
    <t>население-1074ед.</t>
  </si>
  <si>
    <t>коммунально бытовые потребители-7ед.</t>
  </si>
  <si>
    <t>население-6513ед.</t>
  </si>
  <si>
    <t>коммунально бытовые потребители-48ед.</t>
  </si>
  <si>
    <t>промышленные потребители-11ед.</t>
  </si>
  <si>
    <t>население-2054ед.</t>
  </si>
  <si>
    <t>население-170ед.</t>
  </si>
  <si>
    <t>коммунально бытовые потребители-6ед.</t>
  </si>
  <si>
    <t>население-5545ед.</t>
  </si>
  <si>
    <t>коммунально бытовые потребители-85ед.</t>
  </si>
  <si>
    <t>промышленные потребители-12ед.</t>
  </si>
  <si>
    <t>население-824ед.</t>
  </si>
  <si>
    <t>коммунально бытовые потребители-40ед.</t>
  </si>
  <si>
    <t>Автошина 185/65 R14 NOKIAN HKPL -5 XL 90Т</t>
  </si>
  <si>
    <t>4.000шт</t>
  </si>
  <si>
    <t>Автошина 32OR-508 О-75 ОШЗ н/с 18</t>
  </si>
  <si>
    <t>2.000шт</t>
  </si>
  <si>
    <t>Автошина Бриджстоун ЕR300 94W 205/55 R16</t>
  </si>
  <si>
    <t>Автошина Кама-515 зш 205/75 R15</t>
  </si>
  <si>
    <t>54.000кг</t>
  </si>
  <si>
    <t>0.4485т</t>
  </si>
  <si>
    <t>Лист х/к 1,5  1250* 2500* СТ 08ПС</t>
  </si>
  <si>
    <t>0.304т</t>
  </si>
  <si>
    <t>Лист х/к ст. 08пс 1,0*1250*2500</t>
  </si>
  <si>
    <t>0.155т</t>
  </si>
  <si>
    <t>Противогаз ПФМГ-96 с фильтром ВК320</t>
  </si>
  <si>
    <t>3.000шт</t>
  </si>
  <si>
    <t>Растворитель Р-646 (10л)</t>
  </si>
  <si>
    <t>8 302.110л</t>
  </si>
  <si>
    <t>Сталь листовая Х/к 1,5 1250*2500 Ст кп/пс</t>
  </si>
  <si>
    <t>0.086т</t>
  </si>
  <si>
    <t>0.009т</t>
  </si>
  <si>
    <t>0.092т</t>
  </si>
  <si>
    <t>Шестигранник ст.35 22мм</t>
  </si>
  <si>
    <t>21.700кг</t>
  </si>
  <si>
    <t>Шестигранник ст35 27мм</t>
  </si>
  <si>
    <t>35.000кг</t>
  </si>
  <si>
    <t>Эмаль МЛ - 12 белая  5кг.</t>
  </si>
  <si>
    <t>20.000кг</t>
  </si>
  <si>
    <t>Эмаль МЛ-12 белая ночь 5,0кг</t>
  </si>
  <si>
    <t>5.000кг</t>
  </si>
  <si>
    <t>Эмаль МЛ-12 голубая 5кг</t>
  </si>
  <si>
    <t>Эмаль МЛ-12 желтая 5,0кг</t>
  </si>
  <si>
    <t>Эмаль МЛ-12 защитная 0,8кг</t>
  </si>
  <si>
    <t>0.800кг</t>
  </si>
  <si>
    <t>Эмаль МЛ-12 защитная 2,0кг</t>
  </si>
  <si>
    <t>4.000кг</t>
  </si>
  <si>
    <t>Эмаль МЛ-12 защитная 5,0кг</t>
  </si>
  <si>
    <t>Эмаль МЛ-12 зеленая 5,0,кг</t>
  </si>
  <si>
    <t>10.000кг</t>
  </si>
  <si>
    <t>Эмаль МЛ-12 красная 5,0кг</t>
  </si>
  <si>
    <t>15.000кг</t>
  </si>
  <si>
    <t>Эмаль МЛ-12 черная</t>
  </si>
  <si>
    <t>50.000кг</t>
  </si>
  <si>
    <t>Эмаль НЦ-132 белая (2,0)</t>
  </si>
  <si>
    <t>24.000кг</t>
  </si>
  <si>
    <t>Эмаль НЦ-132 золотисто-желтая 2кг</t>
  </si>
  <si>
    <t>12.000кг</t>
  </si>
  <si>
    <t>1.000бал</t>
  </si>
  <si>
    <t>Баллон 50л.</t>
  </si>
  <si>
    <t>1.000шт</t>
  </si>
  <si>
    <t>19.000кг</t>
  </si>
  <si>
    <t>Грунт ГФ-021 красно-коричневый</t>
  </si>
  <si>
    <t>Изолирующее соединение (приварн.) ИС-114</t>
  </si>
  <si>
    <t>Изолирующее соединение (приварные) ИС-76</t>
  </si>
  <si>
    <t>ИФС Д-108</t>
  </si>
  <si>
    <t>10.000шт</t>
  </si>
  <si>
    <t>4.000бал</t>
  </si>
  <si>
    <t>Клапан обратный КО-З-Г11</t>
  </si>
  <si>
    <t>Кран шаровый газовый 11Б27П Ду40 А500 мм</t>
  </si>
  <si>
    <t>Лента оградительная ЛО-250 250п.м, 75мм, 50мкм</t>
  </si>
  <si>
    <t>2.000рул</t>
  </si>
  <si>
    <t>14.000шт</t>
  </si>
  <si>
    <t>9.000шт</t>
  </si>
  <si>
    <t>28.000шт</t>
  </si>
  <si>
    <t>Переход ПК 159*4,5-57*3ст20</t>
  </si>
  <si>
    <t>Порошок огнеупорной глины ПГБ</t>
  </si>
  <si>
    <t>0.0167т</t>
  </si>
  <si>
    <t>Проволока СВ 08А Д-3мм.</t>
  </si>
  <si>
    <t>21.600кг</t>
  </si>
  <si>
    <t>12.000шт</t>
  </si>
  <si>
    <t>3.100дл</t>
  </si>
  <si>
    <t>Техпластина МБС -С 3мм</t>
  </si>
  <si>
    <t>4.400кг</t>
  </si>
  <si>
    <t>Труба вгп ГОСТ3262-75 Ду 15</t>
  </si>
  <si>
    <t>0.02304т</t>
  </si>
  <si>
    <t>0.02988т</t>
  </si>
  <si>
    <t>26.500кг</t>
  </si>
  <si>
    <t>Блок сетевой защиты</t>
  </si>
  <si>
    <t>Гофротруба  двустенная ПНД/ПВД с протяжкой д.50мм</t>
  </si>
  <si>
    <t>50.000м</t>
  </si>
  <si>
    <t>Гофротруба д.40мм с протяжкой</t>
  </si>
  <si>
    <t>Полоса ст 3сп 4х20 ГОСТ103-76</t>
  </si>
  <si>
    <t>0.0585т</t>
  </si>
  <si>
    <t>Полоса ст3 4*40</t>
  </si>
  <si>
    <t>0.0474т</t>
  </si>
  <si>
    <t>Провод ПВ 3*25</t>
  </si>
  <si>
    <t>400.000м</t>
  </si>
  <si>
    <t>Провод ПВС 3*4</t>
  </si>
  <si>
    <t>Протектор ПМ - 10У</t>
  </si>
  <si>
    <t>6.000шт</t>
  </si>
  <si>
    <t>Станция катодной защиты Тверца-900 со шкафом</t>
  </si>
  <si>
    <t>Стойка контрольно-измер.пункта СКИП-1 Д=114мм</t>
  </si>
  <si>
    <t>8.000шт</t>
  </si>
  <si>
    <t>Заглушка с внутренней резьбой Д15</t>
  </si>
  <si>
    <t>Кран газ. ВПГ-23</t>
  </si>
  <si>
    <t>Крестовина ВПГ 3204</t>
  </si>
  <si>
    <t>3.000кг</t>
  </si>
  <si>
    <t>Регулятор вод. ВПГ</t>
  </si>
  <si>
    <t>Редуктор ацетиленовый БАО-5</t>
  </si>
  <si>
    <t>40.000м</t>
  </si>
  <si>
    <t>50.000пог.м</t>
  </si>
  <si>
    <t>Сварочный инвектор  Реганта САИ-220</t>
  </si>
  <si>
    <t>Сгон Д-32</t>
  </si>
  <si>
    <t>3.000бал</t>
  </si>
  <si>
    <t>Горелка ацетиленовая Г2-23 9/6 нак.2,3</t>
  </si>
  <si>
    <t>Заглушка с внутренней резьбой Д20</t>
  </si>
  <si>
    <t>Заглушка с внутренней резьбой Д25</t>
  </si>
  <si>
    <t>15.000шт</t>
  </si>
  <si>
    <t>Катанка  8 мм  СТ3.ПС</t>
  </si>
  <si>
    <t>0.0048т</t>
  </si>
  <si>
    <t>46.000шт</t>
  </si>
  <si>
    <t>Кран шаровый 1"</t>
  </si>
  <si>
    <t>Кран шаровый Д-20</t>
  </si>
  <si>
    <t>Круг 12мм СТ. 3 СП,  11,7м</t>
  </si>
  <si>
    <t>0.011т</t>
  </si>
  <si>
    <t>0.00468т</t>
  </si>
  <si>
    <t>0.0434т</t>
  </si>
  <si>
    <t>1.000рул</t>
  </si>
  <si>
    <t>Лента сигнальная детекционная Опасно газ ЛСГ-200 250п.м.</t>
  </si>
  <si>
    <t>0.550кг</t>
  </si>
  <si>
    <t>Мановакуумметр двухтрубный МВ 1000Па</t>
  </si>
  <si>
    <t>Мановакуумметр двухтрубный МВ 5000Па</t>
  </si>
  <si>
    <t>22.000шт</t>
  </si>
  <si>
    <t>Отвод 32х3 СТ 20</t>
  </si>
  <si>
    <t>5.000шт</t>
  </si>
  <si>
    <t>Отвод 32х3 СТ20</t>
  </si>
  <si>
    <t>Отвод Ду 32 крутоизог, из ст,ВПГ труб</t>
  </si>
  <si>
    <t>32.000шт</t>
  </si>
  <si>
    <t>111.470пог.м</t>
  </si>
  <si>
    <t>0.0685т</t>
  </si>
  <si>
    <t>0.01212т</t>
  </si>
  <si>
    <t>0.27468т</t>
  </si>
  <si>
    <t>0.08017т</t>
  </si>
  <si>
    <t>0.26866т</t>
  </si>
  <si>
    <t>0.04365т</t>
  </si>
  <si>
    <t>0.11085т</t>
  </si>
  <si>
    <t>200.000м</t>
  </si>
  <si>
    <t>15.900кг</t>
  </si>
  <si>
    <t>Бур спиральный 10/110</t>
  </si>
  <si>
    <t>8.000рул</t>
  </si>
  <si>
    <t>Приспособление д/разжима фланцев РФВ</t>
  </si>
  <si>
    <t>0.500дл</t>
  </si>
  <si>
    <t>Изолирующее соединение (приварное)ИС-27</t>
  </si>
  <si>
    <t>40.000шт</t>
  </si>
  <si>
    <t>Изолирующее соединение Д-34мм</t>
  </si>
  <si>
    <t>Изолирующее фланц.соединен.ИФС-50Ру1,6МПа</t>
  </si>
  <si>
    <t>Изолирующее фланцевое соединение Ду 150</t>
  </si>
  <si>
    <t>20.000шт</t>
  </si>
  <si>
    <t>150.000м</t>
  </si>
  <si>
    <t>Кабель ВВГ 3Х2,5</t>
  </si>
  <si>
    <t>2 150.000м</t>
  </si>
  <si>
    <t>Кабель ВВГ 3Х25</t>
  </si>
  <si>
    <t>100.000м</t>
  </si>
  <si>
    <t>Кабель ВВГ 4Х16</t>
  </si>
  <si>
    <t>Кабель канал 20*10 белый</t>
  </si>
  <si>
    <t>2 550.000м</t>
  </si>
  <si>
    <t>0.0072т</t>
  </si>
  <si>
    <t>Катанка 6,5 СТ 3пс пруток/13439/</t>
  </si>
  <si>
    <t>5.000бал</t>
  </si>
  <si>
    <t>116.000шт</t>
  </si>
  <si>
    <t>Круг отрезной  300х3,0х32 (Луга)</t>
  </si>
  <si>
    <t>0.1856т</t>
  </si>
  <si>
    <t>Мастика МБР-90</t>
  </si>
  <si>
    <t>43.500кг</t>
  </si>
  <si>
    <t>50.000шт</t>
  </si>
  <si>
    <t>70.000шт</t>
  </si>
  <si>
    <t>Муфта Ду-40 сталь</t>
  </si>
  <si>
    <t>Набивка АП-31 6*6</t>
  </si>
  <si>
    <t>11.000кг</t>
  </si>
  <si>
    <t>Паронит ПМБ-1,5мм 1500*1000</t>
  </si>
  <si>
    <t>Переход 25*3,2 - 20*2,8</t>
  </si>
  <si>
    <t>Переход 57х4  - 32х2  ГОСТ 17378-83, 17378-2001, ТУ 102-488-95  сталь 20</t>
  </si>
  <si>
    <t>0.039т</t>
  </si>
  <si>
    <t>30.000шт</t>
  </si>
  <si>
    <t>1 367.000л</t>
  </si>
  <si>
    <t>Техпластина МБС-4,0мм 2Н-1</t>
  </si>
  <si>
    <t>37.500кг</t>
  </si>
  <si>
    <t>0.10815т</t>
  </si>
  <si>
    <t>0.06972т</t>
  </si>
  <si>
    <t>ШАОН-10</t>
  </si>
  <si>
    <t>4.800кг</t>
  </si>
  <si>
    <t>10.600кг</t>
  </si>
  <si>
    <t>Электрод сварочный ОК 46.00 4,0*450 "ЕСАБ-СВЕЛ"г.СПб</t>
  </si>
  <si>
    <t>6.600кг</t>
  </si>
  <si>
    <t>4.500кг</t>
  </si>
  <si>
    <t>Эмаль ПФ-115 черная .50кг</t>
  </si>
  <si>
    <t>Каболка 16мм</t>
  </si>
  <si>
    <t>0.0604т</t>
  </si>
  <si>
    <t>2.000бал</t>
  </si>
  <si>
    <t>Клапан термозапорный КТЗ-20-0,6</t>
  </si>
  <si>
    <t>Кран газовый  Ду32 А500 мм</t>
  </si>
  <si>
    <t>0.0156т</t>
  </si>
  <si>
    <t>7.000шт</t>
  </si>
  <si>
    <t>Круг отрезной А24 300*3*32</t>
  </si>
  <si>
    <t>Круг отрезной армир.300*3.2*32</t>
  </si>
  <si>
    <t>2.000кг</t>
  </si>
  <si>
    <t>48.000шт</t>
  </si>
  <si>
    <t>Седелочный отвод 0110х0110мм ПЭ100 эл/св</t>
  </si>
  <si>
    <t>2 248.430л</t>
  </si>
  <si>
    <t>1.500дл</t>
  </si>
  <si>
    <t>0.024т</t>
  </si>
  <si>
    <t>0.0078т</t>
  </si>
  <si>
    <t>106.000шт</t>
  </si>
  <si>
    <t>Кран шаровый ГШК-100-25 с КОФ и крепежом</t>
  </si>
  <si>
    <t>0.0098т</t>
  </si>
  <si>
    <t>2.500кг</t>
  </si>
  <si>
    <t>Манометр МПЗ- УУ2-10,0</t>
  </si>
  <si>
    <t>Манометр МПЗ-УУ2-6,0</t>
  </si>
  <si>
    <t>58.000кг</t>
  </si>
  <si>
    <t>25.000шт</t>
  </si>
  <si>
    <t>58.000шт</t>
  </si>
  <si>
    <t>45.000шт</t>
  </si>
  <si>
    <t>Набивка АП-31-10</t>
  </si>
  <si>
    <t>7.000кг</t>
  </si>
  <si>
    <t>Олифа</t>
  </si>
  <si>
    <t>2 046.000л</t>
  </si>
  <si>
    <t>0.0093т</t>
  </si>
  <si>
    <t>0.0027т</t>
  </si>
  <si>
    <t>0.0063т</t>
  </si>
  <si>
    <t>0.046т</t>
  </si>
  <si>
    <t>0.050т</t>
  </si>
  <si>
    <t>Эмаль ПФ-115 голубая 55,0кг</t>
  </si>
  <si>
    <t>55.000кг</t>
  </si>
  <si>
    <t>47.000шт</t>
  </si>
  <si>
    <t>0.900кг</t>
  </si>
  <si>
    <t>Пробка д-50</t>
  </si>
  <si>
    <t>1 495.870л</t>
  </si>
  <si>
    <t>Фильтр газовый  ФГП-15</t>
  </si>
  <si>
    <t>Фильтр ФММ-25</t>
  </si>
  <si>
    <t>Баллон 5л</t>
  </si>
  <si>
    <t>Трубка выкидная</t>
  </si>
  <si>
    <t>Асботкань АТ-1</t>
  </si>
  <si>
    <t>2.000м2</t>
  </si>
  <si>
    <t>Бобышка БП-02</t>
  </si>
  <si>
    <t>Болт М14х70 8,8 цинк</t>
  </si>
  <si>
    <t>16.000шт</t>
  </si>
  <si>
    <t>Болт с гайкой</t>
  </si>
  <si>
    <t>72.000шт</t>
  </si>
  <si>
    <t>Гайка стандарт. М14</t>
  </si>
  <si>
    <t>Гайка стандарт. М-16</t>
  </si>
  <si>
    <t>Заглушка Д 57/3 элиптич.</t>
  </si>
  <si>
    <t>0.0096т</t>
  </si>
  <si>
    <t>Клапан КТЗ-001-50ф</t>
  </si>
  <si>
    <t>Клапан КЭГ 9720 ДПР 2 ИБЯЛ</t>
  </si>
  <si>
    <t>КОФ 40-16 ГОСТ 12820-80 ст.3</t>
  </si>
  <si>
    <t>Кран шаровый ГШК -15ф-16</t>
  </si>
  <si>
    <t>Кран шаровый ГШК-20ф-25 с КОФ и крепежом</t>
  </si>
  <si>
    <t>Кран шаровый ГШК-50-16 с КОФ и крепежом</t>
  </si>
  <si>
    <t>0.00408т</t>
  </si>
  <si>
    <t>Манометр газовый ДМГ-60-10 кПа-1,5-УЗ</t>
  </si>
  <si>
    <t>Отвод Д-108</t>
  </si>
  <si>
    <t>Переход 108*89</t>
  </si>
  <si>
    <t>Прокладка "Графлан" ФЛ-ПЛ-003-81*57* 2,8-УД-95</t>
  </si>
  <si>
    <t>Прокладка ПОН</t>
  </si>
  <si>
    <t>18.000шт</t>
  </si>
  <si>
    <t>Регулятор FGD присоед.Rp3/4",входн.давл.max 0.2 bar</t>
  </si>
  <si>
    <t>1 504.780л</t>
  </si>
  <si>
    <t>Счетчик газа ВК-G-6</t>
  </si>
  <si>
    <t>Термометр биметаллический ТБ-2-(0...300)-1-16</t>
  </si>
  <si>
    <t>0.1848т</t>
  </si>
  <si>
    <t>Фланец 1-15-16</t>
  </si>
  <si>
    <t>Фланец 1-20-16 ГОСТ 12820-80</t>
  </si>
  <si>
    <t>Фланец 1-50-16 ГОСТ 12820-80</t>
  </si>
  <si>
    <t>Шпилька резьбовая оцин.16*1000</t>
  </si>
  <si>
    <t>Арматура д/врезки под давлением 63/63</t>
  </si>
  <si>
    <t>6.000бал</t>
  </si>
  <si>
    <t>104.500кг</t>
  </si>
  <si>
    <t>14.000кг</t>
  </si>
  <si>
    <t>85.000шт</t>
  </si>
  <si>
    <t>0.02334т</t>
  </si>
  <si>
    <t>Круг отрезной А24 150х2,5х22</t>
  </si>
  <si>
    <t>72.500кг</t>
  </si>
  <si>
    <t>Муфта редукционная д-63/32</t>
  </si>
  <si>
    <t>Отвод W 90* d 63мм</t>
  </si>
  <si>
    <t>Переход 32*3,2-20*2,8</t>
  </si>
  <si>
    <t>0.0195т</t>
  </si>
  <si>
    <t>Пробка д-32</t>
  </si>
  <si>
    <t>Седелка 0225х0063мм ПЭ100</t>
  </si>
  <si>
    <t>2 390.600л</t>
  </si>
  <si>
    <t>5.000дл</t>
  </si>
  <si>
    <t>0.05736т</t>
  </si>
  <si>
    <t>0.0819т</t>
  </si>
  <si>
    <t>население - 865 ед...</t>
  </si>
  <si>
    <t>коммунально бытовые потребители - 118 ед.</t>
  </si>
  <si>
    <t>население - 5547 ед..</t>
  </si>
  <si>
    <t>население - 4615 ед..</t>
  </si>
  <si>
    <t>население - 2245 ед..</t>
  </si>
  <si>
    <t>население - 1370 ед..</t>
  </si>
  <si>
    <t>население - 3952 ед..</t>
  </si>
  <si>
    <t>0,008 п.м.</t>
  </si>
  <si>
    <t>1,3 п.м.</t>
  </si>
  <si>
    <t>6</t>
  </si>
  <si>
    <t>Сеть газоснабжения 
г. Перми</t>
  </si>
  <si>
    <t xml:space="preserve">           0.01</t>
  </si>
  <si>
    <t xml:space="preserve">             17.48</t>
  </si>
  <si>
    <t xml:space="preserve">         167.95</t>
  </si>
  <si>
    <t xml:space="preserve">          3,970.19</t>
  </si>
  <si>
    <t xml:space="preserve">          16.98</t>
  </si>
  <si>
    <t xml:space="preserve">            433.77</t>
  </si>
  <si>
    <t xml:space="preserve">           2.49</t>
  </si>
  <si>
    <t xml:space="preserve">          1,226.42</t>
  </si>
  <si>
    <t xml:space="preserve">         182.59</t>
  </si>
  <si>
    <t xml:space="preserve">          1,840.92</t>
  </si>
  <si>
    <t>Грунтовка  асмольная ТУ 2312-021-1680202</t>
  </si>
  <si>
    <t xml:space="preserve">           0.0037</t>
  </si>
  <si>
    <t xml:space="preserve">            426.33</t>
  </si>
  <si>
    <t>Грунтовка асмольная Ту 2312-021-16802026</t>
  </si>
  <si>
    <t xml:space="preserve">           0.001</t>
  </si>
  <si>
    <t xml:space="preserve">             98.05</t>
  </si>
  <si>
    <t xml:space="preserve">         147.59</t>
  </si>
  <si>
    <t xml:space="preserve">          3,781.13</t>
  </si>
  <si>
    <t xml:space="preserve">           3.15</t>
  </si>
  <si>
    <t xml:space="preserve">            550.56</t>
  </si>
  <si>
    <t>4.0</t>
  </si>
  <si>
    <t xml:space="preserve">            926.44</t>
  </si>
  <si>
    <t>Круг отрезной  150х2,5х22мм по  металлу</t>
  </si>
  <si>
    <t xml:space="preserve">           5.0</t>
  </si>
  <si>
    <t xml:space="preserve">             79.70</t>
  </si>
  <si>
    <t>Круг отрезной  150х22х2,5мм мет.Луга</t>
  </si>
  <si>
    <t xml:space="preserve">             83.98</t>
  </si>
  <si>
    <t xml:space="preserve">           1.0</t>
  </si>
  <si>
    <t xml:space="preserve">             30.62</t>
  </si>
  <si>
    <t>Лента ЛИАМ 3 шир. 450 мм</t>
  </si>
  <si>
    <t xml:space="preserve">           6.0</t>
  </si>
  <si>
    <t xml:space="preserve">            925.86</t>
  </si>
  <si>
    <t xml:space="preserve">           0.008</t>
  </si>
  <si>
    <t xml:space="preserve">          1,000.29</t>
  </si>
  <si>
    <t>Муфта МВ  д110мм</t>
  </si>
  <si>
    <t xml:space="preserve">           2.0</t>
  </si>
  <si>
    <t xml:space="preserve">            713.97</t>
  </si>
  <si>
    <t>Отвод  108х 4 ГОСТ 17375-2001</t>
  </si>
  <si>
    <t xml:space="preserve">            225.00</t>
  </si>
  <si>
    <t xml:space="preserve">           0.06094</t>
  </si>
  <si>
    <t xml:space="preserve">          1,394.39</t>
  </si>
  <si>
    <t>Труба 720*8 ГОСТ 20295</t>
  </si>
  <si>
    <t xml:space="preserve">         21,128.54</t>
  </si>
  <si>
    <t xml:space="preserve">           0.02390</t>
  </si>
  <si>
    <t xml:space="preserve">            631.04</t>
  </si>
  <si>
    <t>труба п/э ПЭ 100  SDR11 Д110х10 газовая</t>
  </si>
  <si>
    <t xml:space="preserve">          1,390.00</t>
  </si>
  <si>
    <t>Труба эл.сварная  108*4</t>
  </si>
  <si>
    <t xml:space="preserve">           0.07859</t>
  </si>
  <si>
    <t xml:space="preserve">          2,018.03</t>
  </si>
  <si>
    <t>Электроды LB-52U d2.6</t>
  </si>
  <si>
    <t xml:space="preserve">           1.2</t>
  </si>
  <si>
    <t xml:space="preserve">            165.62</t>
  </si>
  <si>
    <t xml:space="preserve">          12.5</t>
  </si>
  <si>
    <t xml:space="preserve">          1,053.24</t>
  </si>
  <si>
    <t xml:space="preserve">           2.352</t>
  </si>
  <si>
    <t xml:space="preserve">            159.46</t>
  </si>
  <si>
    <t xml:space="preserve">        3786.51</t>
  </si>
  <si>
    <t xml:space="preserve">         89,268.89</t>
  </si>
  <si>
    <t xml:space="preserve">        2278.04</t>
  </si>
  <si>
    <t xml:space="preserve">         58,693.61</t>
  </si>
  <si>
    <t xml:space="preserve">           3.0</t>
  </si>
  <si>
    <t xml:space="preserve">            167.80</t>
  </si>
  <si>
    <t>Автошина Maxxis MA-W2 8PR 110/108R 205/75R16C</t>
  </si>
  <si>
    <t xml:space="preserve">           8.0</t>
  </si>
  <si>
    <t xml:space="preserve">         36,949.15</t>
  </si>
  <si>
    <t xml:space="preserve">        5310.19</t>
  </si>
  <si>
    <t xml:space="preserve">        123,491.72</t>
  </si>
  <si>
    <t xml:space="preserve">          4,699.79</t>
  </si>
  <si>
    <t xml:space="preserve">          53.0</t>
  </si>
  <si>
    <t xml:space="preserve">            521.61</t>
  </si>
  <si>
    <t>Бумага туалетная 1-сл. Сыктывкарская,56  белая 4С10</t>
  </si>
  <si>
    <t xml:space="preserve">          72.0</t>
  </si>
  <si>
    <t xml:space="preserve">            514.98</t>
  </si>
  <si>
    <t xml:space="preserve">          2,801.66</t>
  </si>
  <si>
    <t xml:space="preserve">            126.56</t>
  </si>
  <si>
    <t xml:space="preserve">            182.54</t>
  </si>
  <si>
    <t xml:space="preserve">             96.60</t>
  </si>
  <si>
    <t>Веревка спасательная</t>
  </si>
  <si>
    <t xml:space="preserve">          1,046.82</t>
  </si>
  <si>
    <t xml:space="preserve">        1463.44</t>
  </si>
  <si>
    <t xml:space="preserve">         37,435.63</t>
  </si>
  <si>
    <t>Дозатор для жидкого мыла 500мл</t>
  </si>
  <si>
    <t xml:space="preserve">            629.15</t>
  </si>
  <si>
    <t>Жесткий диск 500.0 Gb Hitachi SATA-II &lt;HDS721050CLA362&gt; 7200 16Mb</t>
  </si>
  <si>
    <t xml:space="preserve">          2,072.13</t>
  </si>
  <si>
    <t xml:space="preserve">          5,243.75</t>
  </si>
  <si>
    <t xml:space="preserve">          50.0</t>
  </si>
  <si>
    <t xml:space="preserve">          1,985.50</t>
  </si>
  <si>
    <t xml:space="preserve">          1,594.00</t>
  </si>
  <si>
    <t>Заглушка Д-25 внутренняя резьба</t>
  </si>
  <si>
    <t xml:space="preserve">          10.0</t>
  </si>
  <si>
    <t xml:space="preserve">            449.40</t>
  </si>
  <si>
    <t>Заглушка Д-25 наружная  резьба</t>
  </si>
  <si>
    <t xml:space="preserve">            315.00</t>
  </si>
  <si>
    <t xml:space="preserve">              8.30</t>
  </si>
  <si>
    <t>Клей Момент - 1 универсал 30мл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</si>
  <si>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</si>
  <si>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</si>
  <si>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</si>
  <si>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</si>
  <si>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</si>
  <si>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</si>
  <si>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</si>
  <si>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Централлизованно ИД ЗАО "Газпром газораспределение Пермь"</t>
  </si>
  <si>
    <t>Заглушка Д 32</t>
  </si>
  <si>
    <t>Заглушка Д20</t>
  </si>
  <si>
    <t>Изолирующее соединение Д 32 мм</t>
  </si>
  <si>
    <t>Изолирующее соединение сгон ИС-20</t>
  </si>
  <si>
    <t>Изолирующее соединение сгон ИС-25</t>
  </si>
  <si>
    <t>Изолирующее соединение сгон ИС-32</t>
  </si>
  <si>
    <t>К/гайка Д15 (мат)</t>
  </si>
  <si>
    <t>К/гайка Д20</t>
  </si>
  <si>
    <t>К/гайка Д25 (мат)</t>
  </si>
  <si>
    <t>К/гайка Ду 32</t>
  </si>
  <si>
    <t>Клапан КТЗ-15 (вн.н.)</t>
  </si>
  <si>
    <t>Клапан КТЗ-25 (вн.н.)</t>
  </si>
  <si>
    <t>Контрагайка Д 32</t>
  </si>
  <si>
    <t>Кран шаровый 11б27п Ду-15 газ</t>
  </si>
  <si>
    <t>Кран шаровый 11б27п Ду-20</t>
  </si>
  <si>
    <t>Кран шаровый 11б27п Ду-25 газ</t>
  </si>
  <si>
    <t>Кран шаровый 11б27п Ду-32 газ</t>
  </si>
  <si>
    <t>Муфта Д- 20</t>
  </si>
  <si>
    <t>Муфта Д-15</t>
  </si>
  <si>
    <t>Муфта Ду 25</t>
  </si>
  <si>
    <t>Напоромер НМП-52-М2 25КПА кл.т.1,5 (мат)</t>
  </si>
  <si>
    <t>Отвод 57х 3,5 ГОСТ 17375-2001, разм.75</t>
  </si>
  <si>
    <t>Отвод Ду15</t>
  </si>
  <si>
    <t>Отвод Ду20</t>
  </si>
  <si>
    <t>Отвод Ду25</t>
  </si>
  <si>
    <t>Переход пэ/сталь 32*32мм ПЭ80 SDR11(Цокольный ввод)</t>
  </si>
  <si>
    <t>Резьба Д15 (мат)</t>
  </si>
  <si>
    <t>Резьба Д20</t>
  </si>
  <si>
    <t>Резьба Д25</t>
  </si>
  <si>
    <t>Резьба Д32</t>
  </si>
  <si>
    <t>Резьба Д50 (мат)</t>
  </si>
  <si>
    <t>Сгон Д15 (мат)</t>
  </si>
  <si>
    <t>Сгон Д20 (мат)</t>
  </si>
  <si>
    <t>Сгон Д25</t>
  </si>
  <si>
    <t>Сгон Д32</t>
  </si>
  <si>
    <t>Сгон изолированный Д 32 (мат)</t>
  </si>
  <si>
    <t>Соединение неразъемное ПЭ80 32/ст32</t>
  </si>
  <si>
    <t>Соединение неразъемное ПЭ80 63/ст57</t>
  </si>
  <si>
    <t>Труба 15*2,8 ГОСТ 3262-75</t>
  </si>
  <si>
    <t>Труба 25*2,8 ГОСТ 3262-75</t>
  </si>
  <si>
    <t>Труба 32*3,2 ГОСТ 3262-75</t>
  </si>
  <si>
    <t>Труба 57*3,5 ГОСТ 10705-80 (мат)</t>
  </si>
  <si>
    <t>Труба газовая 25*2,8</t>
  </si>
  <si>
    <t>Труба изолированная 114</t>
  </si>
  <si>
    <t>труба п/э ПЭ 80 ГАЗ SDR11Д32*3,0 с полосой</t>
  </si>
  <si>
    <t>Электроды ОК- 46.00 3 мм (5,3кг) ЕСАБ-СВЕЛ</t>
  </si>
  <si>
    <t>Кислород (мат)</t>
  </si>
  <si>
    <t>Пропан (мат)</t>
  </si>
  <si>
    <t>Арматура для врезки под давлением DАА d 63/63</t>
  </si>
  <si>
    <t>Заглушка  д.25</t>
  </si>
  <si>
    <t>Муфта Д 50</t>
  </si>
  <si>
    <t>Патрубок-накладка SA 63/32мм</t>
  </si>
  <si>
    <t>4шт</t>
  </si>
  <si>
    <t>10шт</t>
  </si>
  <si>
    <t>Сварочная проволока СВ 08А 3 мм.</t>
  </si>
  <si>
    <t>Стакан с заглушкой д-32</t>
  </si>
  <si>
    <t>труба п/э ПЭ 80 ГАЗ SDR17,6 Д63*3,6</t>
  </si>
  <si>
    <t>Труба эл/св  57х3,5</t>
  </si>
  <si>
    <t>Контрагайка Д 50</t>
  </si>
  <si>
    <t>Кран шаровый 11б27п 1 Ду-20</t>
  </si>
  <si>
    <t>Резьба Д40</t>
  </si>
  <si>
    <t>Сгон Д40</t>
  </si>
  <si>
    <t>Сгон Д50</t>
  </si>
  <si>
    <t>Труба 108*4 ГОСТ 1075-80</t>
  </si>
  <si>
    <t>Труба газовая 40*3,5</t>
  </si>
  <si>
    <t>100м</t>
  </si>
  <si>
    <t>Труба ПЭ 80 газ SDR17,6 д.110х6,3 газовая</t>
  </si>
  <si>
    <t>Трубопроводное изолирующе соединение ТИС ГХ100-1,6</t>
  </si>
  <si>
    <t>Куединский район</t>
  </si>
  <si>
    <t>Заглушка 57*3</t>
  </si>
  <si>
    <t>Кран шаровай ГШК-25ф-25 с КОФ и крепежом</t>
  </si>
  <si>
    <t>ГРС Чусовой</t>
  </si>
  <si>
    <t>коммунально бытовые потребители - 125 ед.</t>
  </si>
  <si>
    <t>ГРС Калино</t>
  </si>
  <si>
    <t>население - 441 ед..</t>
  </si>
  <si>
    <t>ГРС Всесвятская</t>
  </si>
  <si>
    <t>население - 1266 ед..</t>
  </si>
  <si>
    <t>ГРС Села</t>
  </si>
  <si>
    <t>население - 612 ед..</t>
  </si>
  <si>
    <t>коммунально бытовые потребители - 18 ед.</t>
  </si>
  <si>
    <t>ГРС Лысьва</t>
  </si>
  <si>
    <t>коммунально бытовые потребители - 114 ед.</t>
  </si>
  <si>
    <t>ГРС Кормовище</t>
  </si>
  <si>
    <t>население - 295 ед..</t>
  </si>
  <si>
    <t>коммунально бытовые потребители - 5 ед.</t>
  </si>
  <si>
    <t>ГРС с. Березовка</t>
  </si>
  <si>
    <t>коммунально бытовые потребители - 44 ед.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</si>
  <si>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</si>
  <si>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</si>
  <si>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</si>
  <si>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</si>
  <si>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</si>
  <si>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</si>
  <si>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</si>
  <si>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коммунально бытовые потребители - 21 ед.</t>
  </si>
  <si>
    <t>ГРС Шумихинская</t>
  </si>
  <si>
    <t>ГРС Губаха 1</t>
  </si>
  <si>
    <t>население - 13434 ед..</t>
  </si>
  <si>
    <t>коммунально бытовые потребители - 30 ед.</t>
  </si>
  <si>
    <t>ГРС Губаха 3</t>
  </si>
  <si>
    <t>население - 2012 ед..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</si>
  <si>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</si>
  <si>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</si>
  <si>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</si>
  <si>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</si>
  <si>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</si>
  <si>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</si>
  <si>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</si>
  <si>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</si>
  <si>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Всего</t>
  </si>
  <si>
    <t>коммунально бытовые потребители - 218 ед.</t>
  </si>
  <si>
    <t>коммунально бытовые потребители - 102 ед.</t>
  </si>
  <si>
    <t>Сеть газоснабжения
 г. Перми</t>
  </si>
  <si>
    <t>ГРС - 2 Пермь</t>
  </si>
  <si>
    <t>ГРС - 3 Пермь</t>
  </si>
  <si>
    <t>население - 64846 ед.</t>
  </si>
  <si>
    <t>население - 259385 ед.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</si>
  <si>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</si>
  <si>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</si>
  <si>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</si>
  <si>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</si>
  <si>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</si>
  <si>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- 35 ед.</t>
  </si>
  <si>
    <t>промышленные потребители -  17 ед.</t>
  </si>
  <si>
    <t>промышленные потребители -  32 ед.</t>
  </si>
  <si>
    <t>промышленные потребители -  5 ед.</t>
  </si>
  <si>
    <t>Труба без покрытия 40*3,5</t>
  </si>
  <si>
    <t>Кран 11Б27П Ду 15 Ру16 прир. газ</t>
  </si>
  <si>
    <t>Кран 11Б27П Ду 20 Ру16 прир. газ</t>
  </si>
  <si>
    <t>Круг отрезной 125*1,2*22</t>
  </si>
  <si>
    <t>Лист х/к 1*1250*2500, СТ.08ПС6</t>
  </si>
  <si>
    <t>Редуктор ацетил. БАО 1,5</t>
  </si>
  <si>
    <t>Редуктор кислор БКО-50</t>
  </si>
  <si>
    <t>Редуктор пропановый БПО-5-4</t>
  </si>
  <si>
    <t>Резак пропановый РСЗП-01М</t>
  </si>
  <si>
    <t>Рукав 1-9.0-0,63 ( с полосой )</t>
  </si>
  <si>
    <t>Сжиженный газ л</t>
  </si>
  <si>
    <t>Труба эл.свар. 57х3,5</t>
  </si>
  <si>
    <t>Уголок 45х45х4</t>
  </si>
  <si>
    <t>Газ сжиженный в баллонах</t>
  </si>
  <si>
    <t>К/гайка Д50</t>
  </si>
  <si>
    <t>Кислород</t>
  </si>
  <si>
    <t>Кран 11Б27П Ду 25 Ру16 прир. газ</t>
  </si>
  <si>
    <t>Кран 11Б27П Ду 50 Ру16 прир. газ</t>
  </si>
  <si>
    <t>Круг д-6,5  (ст3сп/пс5 ТУ 14-1-5282-94)</t>
  </si>
  <si>
    <t>Муфта 15</t>
  </si>
  <si>
    <t>Муфта 50</t>
  </si>
  <si>
    <t>Муфта Д-20</t>
  </si>
  <si>
    <t>Муфта МВ 32мм</t>
  </si>
  <si>
    <t>Отвод 108*4 ГОСТ 17375-2001</t>
  </si>
  <si>
    <t>Отвод 159*5 ГОСТ 17375-2001</t>
  </si>
  <si>
    <t>Отвод 57*3,5</t>
  </si>
  <si>
    <t>Отвод Д-89</t>
  </si>
  <si>
    <t>Отвод Д-89*4</t>
  </si>
  <si>
    <t>Отвод Ду20 крутоизог. из ст.ВПГ труб.</t>
  </si>
  <si>
    <t>Резьба Д-15</t>
  </si>
  <si>
    <t>Сетка "рабица" 40х40х3,0 h=1.5м</t>
  </si>
  <si>
    <t>Спирт этиловый</t>
  </si>
  <si>
    <t>Труба ВГП 15*2,8  немерная</t>
  </si>
  <si>
    <t>Труба ВПГ 20*2,8 ГОСТ 3262-75</t>
  </si>
  <si>
    <t>Цемент ПЦ/II/А-Ш 32,5 Б 50кг</t>
  </si>
  <si>
    <t>Электрод сварочный ОК 46.00 3,0*350 "ЕСАБ-СВЕЛ"г.СПб</t>
  </si>
  <si>
    <t>Клапан КЭГ 9720 ДПР 1 ИБЯЛ</t>
  </si>
  <si>
    <t>Рукав III - 9,0 - 2,0</t>
  </si>
  <si>
    <t>Бур</t>
  </si>
  <si>
    <t>Круг отрезной 180*2,5*22 (Луга)</t>
  </si>
  <si>
    <t>Круг отрезной 230х2,5х22 (Луга)</t>
  </si>
  <si>
    <t>Лента сигнальная Опасно Газ ЛСГ-200 250п.м.</t>
  </si>
  <si>
    <t>Лента ФУМ М-1 0.1х10</t>
  </si>
  <si>
    <t>Арматура для врезки под давлением 110/63мм</t>
  </si>
  <si>
    <t>Ацетилен</t>
  </si>
  <si>
    <t>Изолирующий сгон ИС-20</t>
  </si>
  <si>
    <t>Изолирующий сгон ИС-25</t>
  </si>
  <si>
    <t>Изолирующий сгон ИС-32</t>
  </si>
  <si>
    <t>Изолирующий сгон ИС-50</t>
  </si>
  <si>
    <t>К/гайка д-15</t>
  </si>
  <si>
    <t>К/гайка д-20</t>
  </si>
  <si>
    <t>К/гайка д-25</t>
  </si>
  <si>
    <t>К/гайка д-32</t>
  </si>
  <si>
    <t>Коронка биметаллическая HSS размер М102</t>
  </si>
  <si>
    <t>Круг д-8 ст3сп/пс5 ТУ 14-1-5282-94</t>
  </si>
  <si>
    <t>Лента Литкор ш,90</t>
  </si>
  <si>
    <t>Муфта Д-25</t>
  </si>
  <si>
    <t>Муфта Д-32</t>
  </si>
  <si>
    <t>Муфта МВ 63мм</t>
  </si>
  <si>
    <t>Отвод Ду 25 крутоизог, из ст, ВГП труб</t>
  </si>
  <si>
    <t>Переход 57*4-25*2 ст.20</t>
  </si>
  <si>
    <t>Переход пэ/сталь 32*32мм ПЭ80 SDR11 цок.ввод Д25</t>
  </si>
  <si>
    <t>Резьба Д-25</t>
  </si>
  <si>
    <t>Резьба Д-32</t>
  </si>
  <si>
    <t>Резьба Д-50</t>
  </si>
  <si>
    <t>Сгон Д-20</t>
  </si>
  <si>
    <t>Труба 57*3,5 ВУС</t>
  </si>
  <si>
    <t>Труба ВГП 25*2,8  ГОСТ 3262-75</t>
  </si>
  <si>
    <t>Труба ВГП 25*3,2 ГОСТ 3262-75</t>
  </si>
  <si>
    <t>Труба ВГП 32*3,2 ГОСТ 3262-75</t>
  </si>
  <si>
    <t>Труба ВПГ 32*3,2 ГОСТ 3262-75</t>
  </si>
  <si>
    <t>Труба ПЭ 80 газ SDR 11Д32*3,0 с полосой</t>
  </si>
  <si>
    <t>Электроды ОК46.00 2х350мм</t>
  </si>
  <si>
    <t>Баллон ацетиленовый</t>
  </si>
  <si>
    <t>Баллон кислородный</t>
  </si>
  <si>
    <t>Противогаз ПШ-1</t>
  </si>
  <si>
    <t>Арматура д/врезки под давлением 90/63мм</t>
  </si>
  <si>
    <t>Арматура для врезки под давлением 63/32мм</t>
  </si>
  <si>
    <t>Ключ трубно-рычажный КТР №3</t>
  </si>
  <si>
    <t>Круг отрезной 125*2,5*22</t>
  </si>
  <si>
    <t>Сгон Д-15</t>
  </si>
  <si>
    <t>К/гайка д-50</t>
  </si>
  <si>
    <t>Кабель ВВГ 3*1,5</t>
  </si>
  <si>
    <t>Шестигранник Д-22</t>
  </si>
  <si>
    <t>Штуцер 1/2 н.р</t>
  </si>
  <si>
    <t>Клупп 1/2</t>
  </si>
  <si>
    <t>Сгон Д-25</t>
  </si>
  <si>
    <t>Арматура д/врезки под давлением 160/63мм</t>
  </si>
  <si>
    <t>Кабель ВВГ 3*2,5</t>
  </si>
  <si>
    <t>Переход пэ/сталь 63*57мм цокольн.ввод Ду50</t>
  </si>
  <si>
    <t>Муфта 20</t>
  </si>
  <si>
    <t>ГРС 1 (Соболи).</t>
  </si>
  <si>
    <t>промышленные потребители - 30 ед.</t>
  </si>
  <si>
    <t>ГРС 3 (Гамово)</t>
  </si>
  <si>
    <t>население - 3405 ед..</t>
  </si>
  <si>
    <t>коммунально бытовые потребители - 3 ед.</t>
  </si>
  <si>
    <t>промышленные потребители - 5 ед.</t>
  </si>
  <si>
    <t>ГРС 6 (Сылва)</t>
  </si>
  <si>
    <t>коммунально бытовые потребители - 14 ед.</t>
  </si>
  <si>
    <t>промышленные потребители - 7 ед.</t>
  </si>
  <si>
    <t>ГРС 7 (Култаево)</t>
  </si>
  <si>
    <t>население - 4699 ед..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</si>
  <si>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</si>
  <si>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</si>
  <si>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</si>
  <si>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</si>
  <si>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</si>
  <si>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население - 6268 ед..</t>
  </si>
  <si>
    <t>коммунально бытовые потребители - 126 ед.</t>
  </si>
  <si>
    <t>промышленные потребители - 23 ед.</t>
  </si>
  <si>
    <t>население - 404 ед..</t>
  </si>
  <si>
    <t>коммунально бытовые потребители - 46 ед.</t>
  </si>
  <si>
    <t>промышленные потребители - 12 ед.</t>
  </si>
  <si>
    <t>население - 421 ед..</t>
  </si>
  <si>
    <t>население - 433 ед..</t>
  </si>
  <si>
    <t>промышленные потребители - 1 ед.</t>
  </si>
  <si>
    <t>население -  821ед..</t>
  </si>
  <si>
    <t>коммунально бытовые потребители - 12 ед.</t>
  </si>
  <si>
    <t>промышленные потребители - 3 ед.</t>
  </si>
  <si>
    <t>население - 600 ед..</t>
  </si>
  <si>
    <t>население - 1430 ед..</t>
  </si>
  <si>
    <t>коммунально бытовые потребители - 61 ед.</t>
  </si>
  <si>
    <t>население - 1201 ед..</t>
  </si>
  <si>
    <t>коммунально бытовые потребители - 7 ед.</t>
  </si>
  <si>
    <t>население - 7279 ед..</t>
  </si>
  <si>
    <t>коммунально бытовые потребители - 10 ед.</t>
  </si>
  <si>
    <t>население - 5071 ед..</t>
  </si>
  <si>
    <t>промышленные потребители - 8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</si>
  <si>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</si>
  <si>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</si>
  <si>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</si>
  <si>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</si>
  <si>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</si>
  <si>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</si>
  <si>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</si>
  <si>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</si>
  <si>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</si>
  <si>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</si>
  <si>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</si>
  <si>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</si>
  <si>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</si>
  <si>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</si>
  <si>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</si>
  <si>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</si>
  <si>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 xml:space="preserve">Труба полиэтиленовая </t>
  </si>
  <si>
    <t xml:space="preserve">Труба стальная </t>
  </si>
  <si>
    <t>Кран Ду 15</t>
  </si>
  <si>
    <t>2 шт.</t>
  </si>
  <si>
    <t>Кран Ду 50</t>
  </si>
  <si>
    <t xml:space="preserve">1,75п.м. </t>
  </si>
  <si>
    <t>2шт</t>
  </si>
  <si>
    <t>1,0 п.м</t>
  </si>
  <si>
    <t>0,5 т</t>
  </si>
  <si>
    <t>1шт</t>
  </si>
  <si>
    <t>1,5 т</t>
  </si>
  <si>
    <t>0,8 т</t>
  </si>
  <si>
    <t>0,05 т</t>
  </si>
  <si>
    <t>Сеть газоснабжения г. Перми</t>
  </si>
  <si>
    <t>ГРС - 1 Пермь</t>
  </si>
  <si>
    <t>ГРС Гайва</t>
  </si>
  <si>
    <t>Арматура  класс А-III (А400) 14 Ст35ГС</t>
  </si>
  <si>
    <t>Арматура  класс А-III (А400) 8 Ст35ГС</t>
  </si>
  <si>
    <t>Бензин АИ-92  (л )</t>
  </si>
  <si>
    <t>Бензин АИ-95</t>
  </si>
  <si>
    <t>Болт М 10х30 полн .резба</t>
  </si>
  <si>
    <t>Болт М 6х30 полн .резба</t>
  </si>
  <si>
    <t>Болт М10х45 полн. резьба</t>
  </si>
  <si>
    <t>Ботинки " Треил Икс " неутепл. сталь. подносок</t>
  </si>
  <si>
    <t>Ботинки " Треил Фриз" утеп.</t>
  </si>
  <si>
    <t>Ботинки " Треил Фриз" утеп. исскуст. мех</t>
  </si>
  <si>
    <t>Ботинки "Икс Треил"</t>
  </si>
  <si>
    <t>Ботинки "Трейл икс" неутепл. сталь. подносок.</t>
  </si>
  <si>
    <t>Ботинки "Трейл"</t>
  </si>
  <si>
    <t>Ботинки Крафт ГОСТ 12,4,137-84</t>
  </si>
  <si>
    <t>Бризол модифицированный СТБ 1485-2004</t>
  </si>
  <si>
    <t>Брюки  Экстра-2</t>
  </si>
  <si>
    <t>Бумага  ОфТех  Комус Документ стандарт А4.80г.149% 500л</t>
  </si>
  <si>
    <t>Валенки</t>
  </si>
  <si>
    <t>Валенки  ГОСТ 18724-88</t>
  </si>
  <si>
    <t>Валенки 100% шерсть ГОСТ 18724-88</t>
  </si>
  <si>
    <t>Валенки на резине</t>
  </si>
  <si>
    <t>Валенки обрезиненные</t>
  </si>
  <si>
    <t>Валенки обрезиненные ТУ17РСФСР 0302311-002-90</t>
  </si>
  <si>
    <t>Ветошь х/б бр, 10кг</t>
  </si>
  <si>
    <t>Газ пропан-бутан (бытовые баллоны по 18кг, 50л)</t>
  </si>
  <si>
    <t>Газ пропан-бутан (Е50 бытовые баллоны по 18кг,35л)</t>
  </si>
  <si>
    <t>Газ пропан-бутан автомобильный</t>
  </si>
  <si>
    <t>Гайка М 6 (шт)</t>
  </si>
  <si>
    <t>Гайка М-10(шт)</t>
  </si>
  <si>
    <t>Галоши   на валенки</t>
  </si>
  <si>
    <t>Гильза  ГА-120-14 алюминевая</t>
  </si>
  <si>
    <t>Гильза  Гмл-10-5 мед, луж,</t>
  </si>
  <si>
    <t>Гофротруба ПВХ серая лег.  16мм с протяжкои</t>
  </si>
  <si>
    <t>Грунт  ГФ-021 красно-коричн. (кг)</t>
  </si>
  <si>
    <t>Грунтовка асмольная</t>
  </si>
  <si>
    <t>Диз. Топливо  (л )</t>
  </si>
  <si>
    <t>Дроссель 0,8 к регул. давл. РДУК2-100</t>
  </si>
  <si>
    <t>Дроссель 2,0 к регул. давл. РДУК2-200</t>
  </si>
  <si>
    <t>Дроссель регулирующий регул.давл. РДБК1-50В</t>
  </si>
  <si>
    <t>Жилет сигнальный</t>
  </si>
  <si>
    <t>Жилет сигнальный  "Габарит" ГОСТ 12.4.219-99</t>
  </si>
  <si>
    <t>Журнал регистрации нарядов-допусков на пр-во газоопас. раб.</t>
  </si>
  <si>
    <t>Заглушка Д-15 внут.  резьба</t>
  </si>
  <si>
    <t>Заглушка Д-15 наружная  резьба</t>
  </si>
  <si>
    <t>Изолирующее  соединение Д 76мм</t>
  </si>
  <si>
    <t>Изолирующее  соединение сгон ИС-50</t>
  </si>
  <si>
    <t>Изолирующее фланц. соед. ИФС-50 ГОСТ12820 ст20Ру 1,6МПа</t>
  </si>
  <si>
    <t>Изолирующее фланц. соед. ИФС-65 ГОСТ12820 ст20Ру 1,6МПа</t>
  </si>
  <si>
    <t>Изолирующее фланц. соед. ИФС-80 ГОСТ12820 ст20Ру 1,6МПа</t>
  </si>
  <si>
    <t>Кабель АВВГ 4х6,0  (м)</t>
  </si>
  <si>
    <t>Кабель ВБбШв 4х10</t>
  </si>
  <si>
    <t>Каболка (канат смоляной) 19мм 10,6</t>
  </si>
  <si>
    <t>Калоши на валенки  ТУ 38,106172-88</t>
  </si>
  <si>
    <t>Калоши резиновые</t>
  </si>
  <si>
    <t>Калоши резиновые на валенки</t>
  </si>
  <si>
    <t>Канат страховочный 10м</t>
  </si>
  <si>
    <t>Каска Труд</t>
  </si>
  <si>
    <t>Каска Труд Гост 12,4,128-83</t>
  </si>
  <si>
    <t>Кислород газооб, технич, ГОСТ 5583-78 (40л 6м/куб)</t>
  </si>
  <si>
    <t>Кисть плоская Матрис 3 с дер руч.</t>
  </si>
  <si>
    <t>Кожух  горизон, на ИФС Д108</t>
  </si>
  <si>
    <t>Кожух  горизон, на ИФС Д57</t>
  </si>
  <si>
    <t>Кожух на ИФС Д76</t>
  </si>
  <si>
    <t>Кожух на ИФС-89 чашеобразныи</t>
  </si>
  <si>
    <t>Колонка регул.давл. РДУК2Н-50/35</t>
  </si>
  <si>
    <t>Комплект  Экстра-2 муж, утепл,</t>
  </si>
  <si>
    <t>Комплект "Форест"  (костюм)</t>
  </si>
  <si>
    <t>Контргайка ДУ 20 ГОСТ 8968-75</t>
  </si>
  <si>
    <t>Контргайка ДУ 50 ГОСТ 8968-75</t>
  </si>
  <si>
    <t>Костюм  "Новатор "</t>
  </si>
  <si>
    <t>Костюм  "Новатор" с лог. "Аварииная служба"</t>
  </si>
  <si>
    <t>Костюм  "Новатор" с лог. "Уралгазсервис"</t>
  </si>
  <si>
    <t>Костюм  "Экстра-2 с лог. "Аварииная служба" Гост 29335-92</t>
  </si>
  <si>
    <t>Костюм  противокислотный "Кеми Стайл"</t>
  </si>
  <si>
    <t>Костюм "Экстра-2"</t>
  </si>
  <si>
    <t>Костюм "Экстра-2" с лог. "Уралгазсервис"</t>
  </si>
  <si>
    <t>Костюм Драйв" или Экстра ВО с логот. "УГС"</t>
  </si>
  <si>
    <t>Костюм мужской д/защиты от искр и брызг расп.метал.сваршика</t>
  </si>
  <si>
    <t>Костюм от вредных биологических факторов</t>
  </si>
  <si>
    <t>Костюм сварщика  Бастион (парусина спилок.</t>
  </si>
  <si>
    <t>Костюм утепленный  Экстра-2</t>
  </si>
  <si>
    <t>Краги д/защиты от пов. темпер. и расп. металла</t>
  </si>
  <si>
    <t>Кран  11б27п Д15*16</t>
  </si>
  <si>
    <t>Кран  11б27п Д20*16</t>
  </si>
  <si>
    <t>Кран  11б27п Д25*16</t>
  </si>
  <si>
    <t>Кран 11Б18бк Ду 15</t>
  </si>
  <si>
    <t>Кран шаровой газ.11Б27П Ду 25</t>
  </si>
  <si>
    <t>Кран шаровой газ.11Б27П Ду 32</t>
  </si>
  <si>
    <t>Кран шаровой газ.11Б27П Ду 50</t>
  </si>
  <si>
    <t>Крем "Биозащита"гидрофильн. дейст. для рук</t>
  </si>
  <si>
    <t>Крем "Наша  Формула 1" гидрофиль.100</t>
  </si>
  <si>
    <t>Крем Армакон гидрофильного действия</t>
  </si>
  <si>
    <t>Крем защит. от низк. температур100мл</t>
  </si>
  <si>
    <t>Круг 12 А-1 ст3сп/пс ГОСТ 5781-82</t>
  </si>
  <si>
    <t>Круг отрезной  125х1,6х22мм мет.Луга</t>
  </si>
  <si>
    <t>Круг отрезной  230х2.5х22 10,1</t>
  </si>
  <si>
    <t>Куртка  Экстра-2</t>
  </si>
  <si>
    <t>Куртка "Экстра-2" с лог. "Уралгазсервис"</t>
  </si>
  <si>
    <t>Лента   ФУМ М1 0,1х10к/ч</t>
  </si>
  <si>
    <t>Лента ЛИАМ 3 шир. 112,5мм</t>
  </si>
  <si>
    <t>Лента Литкор-З -1,9 х 225 ТУ 2245-001-4831201 6-01</t>
  </si>
  <si>
    <t>Лист г/к 3 ст3сп/пс5 ГОСТ 16523-97 1250*2500</t>
  </si>
  <si>
    <t>Лист г/к 6,0*1500*6000 ст3сп5</t>
  </si>
  <si>
    <t>Маска панорамная ППМ-88( без запосн. коробки)</t>
  </si>
  <si>
    <t>Мастика  МБР-90</t>
  </si>
  <si>
    <t>Металлорукав  Р3-ЦХ-18</t>
  </si>
  <si>
    <t>Металлорукав  Р3-ЦХ-25</t>
  </si>
  <si>
    <t>Муфта Д-20 ГОСТ 8966-75</t>
  </si>
  <si>
    <t>Муфта Д-50 ГОСТ 8966-75</t>
  </si>
  <si>
    <t>Мыло  жидкое 5л  10,6</t>
  </si>
  <si>
    <t>Мыло туал. Банное 100г/84 без обертки НЖК</t>
  </si>
  <si>
    <t>Наколенники унивесальные н/у</t>
  </si>
  <si>
    <t>Наконечник ТА-10-8-4,5  кабель,алюм,</t>
  </si>
  <si>
    <t>Наконечник ТА-120-12-14  кабель,алюм,</t>
  </si>
  <si>
    <t>Наконечник ТА-70-10-12  кабель,алюм,</t>
  </si>
  <si>
    <t>Наушники  ппротивошумные СОМЗ-3</t>
  </si>
  <si>
    <t>Наушники МАХ 400</t>
  </si>
  <si>
    <t>Обертка Полиэтилен 40-ОБ-63ТУ 2245-004-0129785 8-99</t>
  </si>
  <si>
    <t>Отвод  57х 3,5 ГОСТ  17375-2001   75</t>
  </si>
  <si>
    <t xml:space="preserve">             74.68</t>
  </si>
  <si>
    <t>Клейкая лента бумажная (малярная) Комус 48мм х 19м</t>
  </si>
  <si>
    <t xml:space="preserve">             55.41</t>
  </si>
  <si>
    <t xml:space="preserve">           2.00000</t>
  </si>
  <si>
    <t xml:space="preserve">          41.0</t>
  </si>
  <si>
    <t xml:space="preserve">         11,390.75</t>
  </si>
  <si>
    <t xml:space="preserve">          3,004.86</t>
  </si>
  <si>
    <t xml:space="preserve">          6,318.15</t>
  </si>
  <si>
    <t xml:space="preserve">          3,621.50</t>
  </si>
  <si>
    <t xml:space="preserve">            165.86</t>
  </si>
  <si>
    <t xml:space="preserve">            346.76</t>
  </si>
  <si>
    <t xml:space="preserve">            195.76</t>
  </si>
  <si>
    <t xml:space="preserve">            132.58</t>
  </si>
  <si>
    <t>Лампа ДРЛ  250вт</t>
  </si>
  <si>
    <t xml:space="preserve">            321.50</t>
  </si>
  <si>
    <t>Лампа ДРЛ  250вт Е40</t>
  </si>
  <si>
    <t xml:space="preserve">            110.12</t>
  </si>
  <si>
    <t xml:space="preserve">           6.5</t>
  </si>
  <si>
    <t xml:space="preserve">          6,885.59</t>
  </si>
  <si>
    <t>Лента оградительная ЛО-250 250п.м,  75мм, 50мкм</t>
  </si>
  <si>
    <t xml:space="preserve">           7.0</t>
  </si>
  <si>
    <t xml:space="preserve">            895.77</t>
  </si>
  <si>
    <t>Материнская плата LGA 1155 MSI H61M-E23 (Intel H61 (G3), 2*DDR3, VGA+HDMI+DVI+PCI-E 16x, 1*PCI-E 1x,</t>
  </si>
  <si>
    <t xml:space="preserve">          2,114.25</t>
  </si>
  <si>
    <t>Молоток слесарный 500гр фиберглас.обр.</t>
  </si>
  <si>
    <t xml:space="preserve">            296.61</t>
  </si>
  <si>
    <t>Монитор  LG 795 IPS234T-PN 23 Wide IPS LED monitor. 16.9 Full HD 1920*1080.8</t>
  </si>
  <si>
    <t xml:space="preserve">          6,229.43</t>
  </si>
  <si>
    <t xml:space="preserve">            153.02</t>
  </si>
  <si>
    <t>Мыло  жидкое ИЗАБЕЛЛА канистра 5л</t>
  </si>
  <si>
    <t xml:space="preserve">            236.69</t>
  </si>
  <si>
    <t>Набор головок 3/8"и 1/2" профессиональный</t>
  </si>
  <si>
    <t xml:space="preserve">          3,559.32</t>
  </si>
  <si>
    <t>Набор инструментов 1/2", 31 пр. STELS</t>
  </si>
  <si>
    <t xml:space="preserve">          1,779.66</t>
  </si>
  <si>
    <t>Оперптивный журнал аварийно-диспечерской службы</t>
  </si>
  <si>
    <t xml:space="preserve">            680.00</t>
  </si>
  <si>
    <t xml:space="preserve">             55.48</t>
  </si>
  <si>
    <t>П/н НС10 0,5 SP RAL 5005 6000</t>
  </si>
  <si>
    <t xml:space="preserve">          31.05</t>
  </si>
  <si>
    <t xml:space="preserve">          7,367.80</t>
  </si>
  <si>
    <t>Память оперативная 2048Mb DDR3 1333МНz Kingston</t>
  </si>
  <si>
    <t xml:space="preserve">            363.12</t>
  </si>
  <si>
    <t xml:space="preserve">          52.0</t>
  </si>
  <si>
    <t xml:space="preserve">            115.35</t>
  </si>
  <si>
    <t xml:space="preserve">           4.00000</t>
  </si>
  <si>
    <t>Плащ  влагозащитный</t>
  </si>
  <si>
    <t xml:space="preserve">          8,177.90</t>
  </si>
  <si>
    <t xml:space="preserve">            190.18</t>
  </si>
  <si>
    <t xml:space="preserve">              1.32</t>
  </si>
  <si>
    <t xml:space="preserve">           4.0</t>
  </si>
  <si>
    <t xml:space="preserve">             67.41</t>
  </si>
  <si>
    <t xml:space="preserve">             68.87</t>
  </si>
  <si>
    <t xml:space="preserve">            248.66</t>
  </si>
  <si>
    <t>Полотенца  бумажные Style натур.цвета 1-сл.2рул/уп.</t>
  </si>
  <si>
    <t xml:space="preserve">          12.0</t>
  </si>
  <si>
    <t xml:space="preserve">            197.29</t>
  </si>
  <si>
    <t xml:space="preserve">          1,781.03</t>
  </si>
  <si>
    <t>Привод DVD-+RW +CD-RW Drive ASUS DRW-24B5ST/BLK SATA, black</t>
  </si>
  <si>
    <t xml:space="preserve">          1,111.87</t>
  </si>
  <si>
    <t xml:space="preserve">          1,758.04</t>
  </si>
  <si>
    <t xml:space="preserve">            643.80</t>
  </si>
  <si>
    <t xml:space="preserve">            227.10</t>
  </si>
  <si>
    <t xml:space="preserve">            100.38</t>
  </si>
  <si>
    <t xml:space="preserve">             69.90</t>
  </si>
  <si>
    <t>Процессор LGA1155 Intel Pentium G840 (2.8GHz/3Mb/DualCore/Intel HD Graphics)  OEM</t>
  </si>
  <si>
    <t xml:space="preserve">          1,912.94</t>
  </si>
  <si>
    <t xml:space="preserve">          11.0</t>
  </si>
  <si>
    <t xml:space="preserve">         33,239.07</t>
  </si>
  <si>
    <t xml:space="preserve">           -571.38</t>
  </si>
  <si>
    <t xml:space="preserve">             81.56</t>
  </si>
  <si>
    <t>Сапоги резиновые "Артель" с жест. подноск.</t>
  </si>
  <si>
    <t xml:space="preserve">          1,545.13</t>
  </si>
  <si>
    <t xml:space="preserve">          17.0</t>
  </si>
  <si>
    <t xml:space="preserve">          3,178.38</t>
  </si>
  <si>
    <t xml:space="preserve">           1.3</t>
  </si>
  <si>
    <t xml:space="preserve">          1,354.60</t>
  </si>
  <si>
    <t>СТО Газпром газораспределение 2,2-2011 (журнал)</t>
  </si>
  <si>
    <t xml:space="preserve">          1,083.00</t>
  </si>
  <si>
    <t>СТО Газпром газораспределение 2,3-2011 (журнал)</t>
  </si>
  <si>
    <t xml:space="preserve">            435.00</t>
  </si>
  <si>
    <t>Сушилка для рук PUFF-120 1200Вт пластик</t>
  </si>
  <si>
    <t xml:space="preserve">          2,008.09</t>
  </si>
  <si>
    <t>Сушилка электрическая  для рук автомат. 0,8 кВт пластик., белая</t>
  </si>
  <si>
    <t xml:space="preserve">          1,237.33</t>
  </si>
  <si>
    <t>Ящик для инструмента пластиковый 12"  (32 х17,5 х 16) IT</t>
  </si>
  <si>
    <t xml:space="preserve">            278.18</t>
  </si>
  <si>
    <t xml:space="preserve">         862.0</t>
  </si>
  <si>
    <t xml:space="preserve">      2,603,396.49</t>
  </si>
  <si>
    <t>Cталь арматурная 14 мм</t>
  </si>
  <si>
    <t xml:space="preserve">           0.015</t>
  </si>
  <si>
    <t xml:space="preserve">            331.78</t>
  </si>
  <si>
    <t>Cталь арматурная 6 мм</t>
  </si>
  <si>
    <t xml:space="preserve">           0.002</t>
  </si>
  <si>
    <t xml:space="preserve">             50.00</t>
  </si>
  <si>
    <t>Автом. вы-ль "Радуга" катод. стан. с телем. вых. В-ОПЕ-63-48-У13кВт</t>
  </si>
  <si>
    <t xml:space="preserve">         76,203.39</t>
  </si>
  <si>
    <t>Автомат 1П 20А х-ка С ВА-101 4,5кА</t>
  </si>
  <si>
    <t xml:space="preserve">             86.58</t>
  </si>
  <si>
    <t>Автомат 1П 25А х-ка С ВА-101 4,5кА</t>
  </si>
  <si>
    <t xml:space="preserve">             42.93</t>
  </si>
  <si>
    <t>Автомат АП-50Б  3МТ  25А</t>
  </si>
  <si>
    <t xml:space="preserve">          1,001.72</t>
  </si>
  <si>
    <t>Автомат. вы-ль "Радуга" катод. стан. с телем. вых. В-ОПЕ-42-24-У1 1кВт</t>
  </si>
  <si>
    <t xml:space="preserve">         61,364.41</t>
  </si>
  <si>
    <t>Автошина 14.00-20  ОИ-25</t>
  </si>
  <si>
    <t xml:space="preserve">        103,383.05</t>
  </si>
  <si>
    <t>Автошина 18,4х26</t>
  </si>
  <si>
    <t xml:space="preserve">         43,855.93</t>
  </si>
  <si>
    <t>Автошина 320R-508 О-75 ОШЗ н/с 18</t>
  </si>
  <si>
    <t xml:space="preserve">         21,576.27</t>
  </si>
  <si>
    <t xml:space="preserve">           0.02299</t>
  </si>
  <si>
    <t xml:space="preserve">            397.65</t>
  </si>
  <si>
    <t xml:space="preserve">           0.01260</t>
  </si>
  <si>
    <t xml:space="preserve">            293.44</t>
  </si>
  <si>
    <t>Баллон ацетиленовый 50л</t>
  </si>
  <si>
    <t xml:space="preserve">         15,722.82</t>
  </si>
  <si>
    <t>Баллон кислородный 40л</t>
  </si>
  <si>
    <t xml:space="preserve">          9,336.68</t>
  </si>
  <si>
    <t xml:space="preserve">        8756.61</t>
  </si>
  <si>
    <t xml:space="preserve">        205,119.82</t>
  </si>
  <si>
    <t xml:space="preserve">           1.52</t>
  </si>
  <si>
    <t xml:space="preserve">             38.42</t>
  </si>
  <si>
    <t>Бокс спрозрачной крышк. КМПн 2/2 для 2-х авт. наруж. устан.</t>
  </si>
  <si>
    <t xml:space="preserve">             53.28</t>
  </si>
  <si>
    <t xml:space="preserve">          16.0</t>
  </si>
  <si>
    <t xml:space="preserve">             80.69</t>
  </si>
  <si>
    <t xml:space="preserve">             11.27</t>
  </si>
  <si>
    <t xml:space="preserve">             13.42</t>
  </si>
  <si>
    <t xml:space="preserve">            154.02</t>
  </si>
  <si>
    <t xml:space="preserve">            629.09</t>
  </si>
  <si>
    <t xml:space="preserve">          7,519.66</t>
  </si>
  <si>
    <t xml:space="preserve">            978.81</t>
  </si>
  <si>
    <t xml:space="preserve">            211.87</t>
  </si>
  <si>
    <t xml:space="preserve">             47.28</t>
  </si>
  <si>
    <t xml:space="preserve">          1,743.18</t>
  </si>
  <si>
    <t xml:space="preserve">            312.10</t>
  </si>
  <si>
    <t xml:space="preserve">            296.12</t>
  </si>
  <si>
    <t xml:space="preserve">          1,295.84</t>
  </si>
  <si>
    <t xml:space="preserve">            600.24</t>
  </si>
  <si>
    <t xml:space="preserve">            434.64</t>
  </si>
  <si>
    <t>Ведро пласт, 15л</t>
  </si>
  <si>
    <t xml:space="preserve">            113.55</t>
  </si>
  <si>
    <t xml:space="preserve">            426.23</t>
  </si>
  <si>
    <t>Выключатель  10П Прима пл.А16-051М</t>
  </si>
  <si>
    <t xml:space="preserve">             91.09</t>
  </si>
  <si>
    <t xml:space="preserve">           0.33</t>
  </si>
  <si>
    <t xml:space="preserve">            162.52</t>
  </si>
  <si>
    <t xml:space="preserve">           8.96</t>
  </si>
  <si>
    <t xml:space="preserve">          4,395.03</t>
  </si>
  <si>
    <t xml:space="preserve">        7143.7</t>
  </si>
  <si>
    <t xml:space="preserve">         72,022.09</t>
  </si>
  <si>
    <t>Газоанализатор ФП 11.2, К (метан пропан)</t>
  </si>
  <si>
    <t xml:space="preserve">          9,898.31</t>
  </si>
  <si>
    <t xml:space="preserve">              0.95</t>
  </si>
  <si>
    <t xml:space="preserve">          18.0</t>
  </si>
  <si>
    <t xml:space="preserve">             19.50</t>
  </si>
  <si>
    <t xml:space="preserve">             91.52</t>
  </si>
  <si>
    <t xml:space="preserve">             33.99</t>
  </si>
  <si>
    <t>Гильза  ГМ-120-17мед,</t>
  </si>
  <si>
    <t xml:space="preserve">            108.93</t>
  </si>
  <si>
    <t xml:space="preserve">             21.83</t>
  </si>
  <si>
    <t>Гильза  ГМЛ-70-13 мед, луж,</t>
  </si>
  <si>
    <t xml:space="preserve">             23.01</t>
  </si>
  <si>
    <t xml:space="preserve">            483.95</t>
  </si>
  <si>
    <t xml:space="preserve">          30.0</t>
  </si>
  <si>
    <t xml:space="preserve">            153.30</t>
  </si>
  <si>
    <t>Грабли витые 12-зуб,</t>
  </si>
  <si>
    <t xml:space="preserve">            389.29</t>
  </si>
  <si>
    <t xml:space="preserve">           1.4</t>
  </si>
  <si>
    <t xml:space="preserve">             85.01</t>
  </si>
  <si>
    <t xml:space="preserve">           1.364</t>
  </si>
  <si>
    <t xml:space="preserve">            134.97</t>
  </si>
  <si>
    <t xml:space="preserve">        2579.13</t>
  </si>
  <si>
    <t xml:space="preserve">         66,315.04</t>
  </si>
  <si>
    <t>Дополнительная обмоткадля ДТ-0,6-1000 с коф 15</t>
  </si>
  <si>
    <t xml:space="preserve">          7,389.83</t>
  </si>
  <si>
    <t xml:space="preserve">          1,059.32</t>
  </si>
  <si>
    <t xml:space="preserve">          2,118.65</t>
  </si>
  <si>
    <t>Дюбель строительный 70мм</t>
  </si>
  <si>
    <t xml:space="preserve">         123.0</t>
  </si>
  <si>
    <t xml:space="preserve">            250.17</t>
  </si>
  <si>
    <t>Дюбель-гвоздь 6*60</t>
  </si>
  <si>
    <t xml:space="preserve">          97.0</t>
  </si>
  <si>
    <t xml:space="preserve">            466.51</t>
  </si>
  <si>
    <t>Жилет Габарит" оранж,</t>
  </si>
  <si>
    <t xml:space="preserve">         15,628.85</t>
  </si>
  <si>
    <t xml:space="preserve">             59.52</t>
  </si>
  <si>
    <t>Жилет сигнальный  "Габарит" ХХХХL ГОСТ 12.4.219-99</t>
  </si>
  <si>
    <t>Журнал проверки и испытания средств индивидуальной защиты (Форма 45э)</t>
  </si>
  <si>
    <t xml:space="preserve">             62.00</t>
  </si>
  <si>
    <t xml:space="preserve">           9.0</t>
  </si>
  <si>
    <t xml:space="preserve">            612.00</t>
  </si>
  <si>
    <t>Журнал учета  выданных разреш. на пр-во земляных работ</t>
  </si>
  <si>
    <t xml:space="preserve">            340.00</t>
  </si>
  <si>
    <t>Журнал учета выдачи наряда допуска на произв. раб. с  повыш. опасностью</t>
  </si>
  <si>
    <t xml:space="preserve">            310.00</t>
  </si>
  <si>
    <t>Журнал учета газоопасных работ выполняемых без нарядов- допусков (форма 1Э)</t>
  </si>
  <si>
    <t xml:space="preserve">            544.00</t>
  </si>
  <si>
    <t>Журнал учета принят. в эксплуат. наруж. газопроводов</t>
  </si>
  <si>
    <t xml:space="preserve">           1.00000</t>
  </si>
  <si>
    <t>Заглушка  внутренняя резьба Д 15</t>
  </si>
  <si>
    <t xml:space="preserve">          16.00000</t>
  </si>
  <si>
    <t xml:space="preserve">            737.28</t>
  </si>
  <si>
    <t>Замазка антикоррозионная "Арзамит 4А"</t>
  </si>
  <si>
    <t xml:space="preserve">           0.96000</t>
  </si>
  <si>
    <t xml:space="preserve">            580.56</t>
  </si>
  <si>
    <t>Затвор предохра. 3П-3Г-113</t>
  </si>
  <si>
    <t xml:space="preserve">           3.00000</t>
  </si>
  <si>
    <t xml:space="preserve">            909.29</t>
  </si>
  <si>
    <t>Затвор предохра. 3П-3К-111</t>
  </si>
  <si>
    <t xml:space="preserve">            606.20</t>
  </si>
  <si>
    <t>Затвор предохра. 3П-3К-113</t>
  </si>
  <si>
    <t>Знак "Запрещается курить" пленка</t>
  </si>
  <si>
    <t xml:space="preserve">          52.00000</t>
  </si>
  <si>
    <t xml:space="preserve">            594.92</t>
  </si>
  <si>
    <t>Знак 3.13 Ограничение высоты 3,0м</t>
  </si>
  <si>
    <t xml:space="preserve">           7.00000</t>
  </si>
  <si>
    <t xml:space="preserve">          4,549.51</t>
  </si>
  <si>
    <t>Знак 3.13 Ограничение высоты 4,5м (кр 700мм металл, пленка св коммерческая)</t>
  </si>
  <si>
    <t>Знак 3.13 Ограничение высоты 5м (кр 700мм металл, пленка св коммерческая)</t>
  </si>
  <si>
    <t xml:space="preserve">          1,840.68</t>
  </si>
  <si>
    <t xml:space="preserve">            810.00</t>
  </si>
  <si>
    <t xml:space="preserve">          34.00000</t>
  </si>
  <si>
    <t xml:space="preserve">         16,106.77</t>
  </si>
  <si>
    <t xml:space="preserve">          1,356.43</t>
  </si>
  <si>
    <t>Изолирующее фланц. соед. ИФС-50 ГОСТ12820 ст20Ру 1,6МПа плоские фланцы</t>
  </si>
  <si>
    <t xml:space="preserve">          1,358.11</t>
  </si>
  <si>
    <t xml:space="preserve">          5,898.31</t>
  </si>
  <si>
    <t xml:space="preserve">           5.00000</t>
  </si>
  <si>
    <t xml:space="preserve">          9,280.92</t>
  </si>
  <si>
    <t>Изолирующее фланц. соед. ИФС-80 ГОСТ12820 ст20Ру 1,6МПа плоские фланцы</t>
  </si>
  <si>
    <t xml:space="preserve">          3,677.97</t>
  </si>
  <si>
    <t>Изолирующее фланц.соед.ИФС-100 Гост 12820 ст. 20 РУ1,6МПа</t>
  </si>
  <si>
    <t xml:space="preserve">         19,083.85</t>
  </si>
  <si>
    <t>Изолирующее фланц.соед.ИФС-80 Гост 12820 ст20 Ру1,6МПа</t>
  </si>
  <si>
    <t xml:space="preserve">          1,845.76</t>
  </si>
  <si>
    <t>К.гайка 32</t>
  </si>
  <si>
    <t xml:space="preserve">             25.43</t>
  </si>
  <si>
    <t>К.гайка Ф15 ГОСТ8961-75</t>
  </si>
  <si>
    <t xml:space="preserve">           6.00000</t>
  </si>
  <si>
    <t xml:space="preserve">             51.61</t>
  </si>
  <si>
    <t xml:space="preserve">          50.00000</t>
  </si>
  <si>
    <t xml:space="preserve">            975.85</t>
  </si>
  <si>
    <t xml:space="preserve">          24.00000</t>
  </si>
  <si>
    <t xml:space="preserve">          4,646.85</t>
  </si>
  <si>
    <t>Кабель ВВГ 2х6</t>
  </si>
  <si>
    <t xml:space="preserve">            131.49</t>
  </si>
  <si>
    <t xml:space="preserve">          30.00000</t>
  </si>
  <si>
    <t xml:space="preserve">            480.48</t>
  </si>
  <si>
    <t>Кабель ВВГ 4*4 (м)</t>
  </si>
  <si>
    <t xml:space="preserve">            232.36</t>
  </si>
  <si>
    <t xml:space="preserve">           2.10000</t>
  </si>
  <si>
    <t xml:space="preserve">            341.70</t>
  </si>
  <si>
    <t xml:space="preserve">             51.88</t>
  </si>
  <si>
    <t xml:space="preserve">              8.92</t>
  </si>
  <si>
    <t xml:space="preserve">              7.84</t>
  </si>
  <si>
    <t xml:space="preserve">            176.08</t>
  </si>
  <si>
    <t xml:space="preserve">            127.72</t>
  </si>
  <si>
    <t xml:space="preserve">              5.04</t>
  </si>
  <si>
    <t xml:space="preserve">           7.56300</t>
  </si>
  <si>
    <t xml:space="preserve">          1,400.90</t>
  </si>
  <si>
    <t xml:space="preserve">           0.40000</t>
  </si>
  <si>
    <t xml:space="preserve">             52.00</t>
  </si>
  <si>
    <t xml:space="preserve">             27.96</t>
  </si>
  <si>
    <t>Клапан обратный КО-3-Г-11</t>
  </si>
  <si>
    <t xml:space="preserve">            290.98</t>
  </si>
  <si>
    <t>Клапан обратный КО-3-Г22</t>
  </si>
  <si>
    <t xml:space="preserve">            872.92</t>
  </si>
  <si>
    <t>Клапан обратный КО-3-К-11</t>
  </si>
  <si>
    <t xml:space="preserve">            436.46</t>
  </si>
  <si>
    <t>Клапан обратный КО-3-К22</t>
  </si>
  <si>
    <t>Клапан обратный ОК-1К-04-1,25</t>
  </si>
  <si>
    <t xml:space="preserve">            358.47</t>
  </si>
  <si>
    <t>Клапан ПCК-50Н/5</t>
  </si>
  <si>
    <t xml:space="preserve">          2,786.77</t>
  </si>
  <si>
    <t>Клапан предохранительный запорн. КПЗ-100-Н10</t>
  </si>
  <si>
    <t xml:space="preserve">         11,095.47</t>
  </si>
  <si>
    <t>Клапан регул. управл. КВ2 к регул.давл. газа РДУК2Н-200/140</t>
  </si>
  <si>
    <t xml:space="preserve">            474.58</t>
  </si>
  <si>
    <t xml:space="preserve">            751.60</t>
  </si>
  <si>
    <t>Кожух  горизон, на ИФС Д159</t>
  </si>
  <si>
    <t xml:space="preserve">            354.69</t>
  </si>
  <si>
    <t xml:space="preserve">            649.50</t>
  </si>
  <si>
    <t>Кожух на ИФС Д57</t>
  </si>
  <si>
    <t xml:space="preserve">            673.41</t>
  </si>
  <si>
    <t xml:space="preserve">            345.17</t>
  </si>
  <si>
    <t>Кожух на ИФС Д89</t>
  </si>
  <si>
    <t xml:space="preserve">            758.16</t>
  </si>
  <si>
    <t>Кожух на ИФС-150 чашеобразныи</t>
  </si>
  <si>
    <t xml:space="preserve">            725.82</t>
  </si>
  <si>
    <t>Кожух на ИФС-65 чашеобразныи</t>
  </si>
  <si>
    <t xml:space="preserve">          1,256.88</t>
  </si>
  <si>
    <t xml:space="preserve">          1,728.88</t>
  </si>
  <si>
    <t xml:space="preserve">          1,807.91</t>
  </si>
  <si>
    <t>Комплект  Экстра-2</t>
  </si>
  <si>
    <t xml:space="preserve">          1,055.40</t>
  </si>
  <si>
    <t xml:space="preserve">          11.00000</t>
  </si>
  <si>
    <t xml:space="preserve">          2,940.74</t>
  </si>
  <si>
    <t xml:space="preserve">             47.01</t>
  </si>
  <si>
    <t xml:space="preserve">             12.81</t>
  </si>
  <si>
    <t xml:space="preserve">          37.00000</t>
  </si>
  <si>
    <t xml:space="preserve">          1,882.39</t>
  </si>
  <si>
    <t xml:space="preserve">         31,599.97</t>
  </si>
  <si>
    <t xml:space="preserve">          10.00000</t>
  </si>
  <si>
    <t xml:space="preserve">          9,183.73</t>
  </si>
  <si>
    <t xml:space="preserve">          4,807.91</t>
  </si>
  <si>
    <t xml:space="preserve">            368.98</t>
  </si>
  <si>
    <t xml:space="preserve">         16,222.50</t>
  </si>
  <si>
    <t xml:space="preserve">          1,791.94</t>
  </si>
  <si>
    <t xml:space="preserve">            480.46</t>
  </si>
  <si>
    <t xml:space="preserve">          2,533.71</t>
  </si>
  <si>
    <t>Костюм сигнальный Брайт</t>
  </si>
  <si>
    <t xml:space="preserve">            329.64</t>
  </si>
  <si>
    <t xml:space="preserve">          1,119.23</t>
  </si>
  <si>
    <t xml:space="preserve">          1,272.38</t>
  </si>
  <si>
    <t xml:space="preserve">            265.17</t>
  </si>
  <si>
    <t xml:space="preserve">            691.57</t>
  </si>
  <si>
    <t>Кран  11б27п Д32*16</t>
  </si>
  <si>
    <t xml:space="preserve">          1,145.50</t>
  </si>
  <si>
    <t>Кран  11б27п Д50*16</t>
  </si>
  <si>
    <t xml:space="preserve">          1,537.63</t>
  </si>
  <si>
    <t xml:space="preserve">            355.93</t>
  </si>
  <si>
    <t>Кран КШЦФ 065.016.П/П.02</t>
  </si>
  <si>
    <t xml:space="preserve">          4,913.98</t>
  </si>
  <si>
    <t xml:space="preserve">            463.22</t>
  </si>
  <si>
    <t xml:space="preserve">            783.05</t>
  </si>
  <si>
    <t xml:space="preserve">            768.81</t>
  </si>
  <si>
    <t xml:space="preserve">            135.33</t>
  </si>
  <si>
    <t xml:space="preserve">            174.00</t>
  </si>
  <si>
    <t xml:space="preserve">            159.44</t>
  </si>
  <si>
    <t xml:space="preserve">          23.00000</t>
  </si>
  <si>
    <t xml:space="preserve">          1,564.97</t>
  </si>
  <si>
    <t xml:space="preserve">           0.00234</t>
  </si>
  <si>
    <t xml:space="preserve">             52.55</t>
  </si>
  <si>
    <t>Круг 45 сталь 3ПС. СП</t>
  </si>
  <si>
    <t xml:space="preserve">           0.07500</t>
  </si>
  <si>
    <t xml:space="preserve">          1,905.60</t>
  </si>
  <si>
    <t xml:space="preserve">             78.30</t>
  </si>
  <si>
    <t xml:space="preserve">          35.00000</t>
  </si>
  <si>
    <t xml:space="preserve">          1,067.48</t>
  </si>
  <si>
    <t>Круг отрезной 115х2,5х22 п/метал.</t>
  </si>
  <si>
    <t xml:space="preserve">             55.38</t>
  </si>
  <si>
    <t xml:space="preserve">            177.92</t>
  </si>
  <si>
    <t xml:space="preserve">            462.21</t>
  </si>
  <si>
    <t>Кусторез STIHL FS45ОК</t>
  </si>
  <si>
    <t xml:space="preserve">         20,296.61</t>
  </si>
  <si>
    <t xml:space="preserve">           0.01500</t>
  </si>
  <si>
    <t xml:space="preserve">             15.89</t>
  </si>
  <si>
    <t>Лента   ФУМ М1 0,1х20к/ч</t>
  </si>
  <si>
    <t xml:space="preserve">           2.50000</t>
  </si>
  <si>
    <t xml:space="preserve">          2,648.31</t>
  </si>
  <si>
    <t xml:space="preserve">           0.01258</t>
  </si>
  <si>
    <t xml:space="preserve">          1,882.64</t>
  </si>
  <si>
    <t>Лента ЛИАМ 3 шир. 225мм</t>
  </si>
  <si>
    <t xml:space="preserve">           0.00326</t>
  </si>
  <si>
    <t xml:space="preserve">            486.46</t>
  </si>
  <si>
    <t>Лента оградительная ЛО-250 250п.м</t>
  </si>
  <si>
    <t xml:space="preserve">            373.73</t>
  </si>
  <si>
    <t>Лента п/э  Полилен 40-ОБ-63</t>
  </si>
  <si>
    <t xml:space="preserve">           0.00040</t>
  </si>
  <si>
    <t xml:space="preserve">             47.91</t>
  </si>
  <si>
    <t>лист г/к  2,0.*1250*2500</t>
  </si>
  <si>
    <t xml:space="preserve">           0.31200</t>
  </si>
  <si>
    <t xml:space="preserve">          7,876.11</t>
  </si>
  <si>
    <t xml:space="preserve">           0.00833</t>
  </si>
  <si>
    <t xml:space="preserve">            187.07</t>
  </si>
  <si>
    <t xml:space="preserve">           0.00121</t>
  </si>
  <si>
    <t xml:space="preserve">             26.46</t>
  </si>
  <si>
    <t>Лопата снегоубор, плас,320*440мм</t>
  </si>
  <si>
    <t xml:space="preserve">            680.64</t>
  </si>
  <si>
    <t>Лопата совковая</t>
  </si>
  <si>
    <t xml:space="preserve">            181.78</t>
  </si>
  <si>
    <t>Лопата штыковая толщ. 1,6мм термообработка б/черенка</t>
  </si>
  <si>
    <t xml:space="preserve">            458.26</t>
  </si>
  <si>
    <t>Манометр газовый ДМГ-60-6 кПа-1,5-У3</t>
  </si>
  <si>
    <t xml:space="preserve">          1,220.00</t>
  </si>
  <si>
    <t>Манометр МП2-УУ2-10,0-1,5</t>
  </si>
  <si>
    <t xml:space="preserve">          1,775.00</t>
  </si>
  <si>
    <t>Манометр МП4 УУ2-6,0</t>
  </si>
  <si>
    <t xml:space="preserve">          2,040.00</t>
  </si>
  <si>
    <t>маршрутный лист</t>
  </si>
  <si>
    <t xml:space="preserve">        1000.00000</t>
  </si>
  <si>
    <t xml:space="preserve">            593.22</t>
  </si>
  <si>
    <t xml:space="preserve">            625.00</t>
  </si>
  <si>
    <t>Масло трансформаторное Т-750</t>
  </si>
  <si>
    <t xml:space="preserve">          6,466.10</t>
  </si>
  <si>
    <t xml:space="preserve">           0.50000</t>
  </si>
  <si>
    <t xml:space="preserve">             11.50</t>
  </si>
  <si>
    <t xml:space="preserve">          25.00000</t>
  </si>
  <si>
    <t xml:space="preserve">            400.00</t>
  </si>
  <si>
    <t xml:space="preserve">            141.26</t>
  </si>
  <si>
    <t>Метчик М 8</t>
  </si>
  <si>
    <t xml:space="preserve">            380.79</t>
  </si>
  <si>
    <t>Муфта Д15</t>
  </si>
  <si>
    <t xml:space="preserve">             25.07</t>
  </si>
  <si>
    <t>Муфта Д-15 ГОСТ 8966-75</t>
  </si>
  <si>
    <t xml:space="preserve">             59.53</t>
  </si>
  <si>
    <t xml:space="preserve">             18.13</t>
  </si>
  <si>
    <t xml:space="preserve">             33.89</t>
  </si>
  <si>
    <t xml:space="preserve">          38.00000</t>
  </si>
  <si>
    <t xml:space="preserve">          2,365.92</t>
  </si>
  <si>
    <t xml:space="preserve">         167.00000</t>
  </si>
  <si>
    <t xml:space="preserve">          1,343.48</t>
  </si>
  <si>
    <t>Мыло туалетное</t>
  </si>
  <si>
    <t xml:space="preserve">          22.00000</t>
  </si>
  <si>
    <t xml:space="preserve">            295.32</t>
  </si>
  <si>
    <t>Набор ключей рожковых   6-32мм (10шт)</t>
  </si>
  <si>
    <t xml:space="preserve">          2,806.78</t>
  </si>
  <si>
    <t xml:space="preserve">              5.78</t>
  </si>
  <si>
    <t>Наконечник медн, ТМЛ-120-12-17 луж,</t>
  </si>
  <si>
    <t xml:space="preserve">            117.79</t>
  </si>
  <si>
    <t xml:space="preserve">              7.76</t>
  </si>
  <si>
    <t xml:space="preserve">             94.49</t>
  </si>
  <si>
    <t xml:space="preserve">          18.00000</t>
  </si>
  <si>
    <t xml:space="preserve">            162.34</t>
  </si>
  <si>
    <t>Наконечник ТМ-70-10-13 каб. мед.</t>
  </si>
  <si>
    <t xml:space="preserve">          20.00000</t>
  </si>
  <si>
    <t xml:space="preserve">              4.06</t>
  </si>
  <si>
    <t xml:space="preserve">             11.58</t>
  </si>
  <si>
    <t>Нить для гермет.резьб.соед. Tangit UNI-LOCK 80 м</t>
  </si>
  <si>
    <t xml:space="preserve">          1,322.03</t>
  </si>
  <si>
    <t xml:space="preserve">           0.00089</t>
  </si>
  <si>
    <t xml:space="preserve">            132.05</t>
  </si>
  <si>
    <t xml:space="preserve">            107.79</t>
  </si>
  <si>
    <t xml:space="preserve">             47.80</t>
  </si>
  <si>
    <t xml:space="preserve">             57.56</t>
  </si>
  <si>
    <t xml:space="preserve">            370.36</t>
  </si>
  <si>
    <t>Очки Визитор 71448-00001С</t>
  </si>
  <si>
    <t xml:space="preserve">            611.09</t>
  </si>
  <si>
    <t xml:space="preserve">             39.06</t>
  </si>
  <si>
    <t>Очки закрытые Кеми плюс</t>
  </si>
  <si>
    <t xml:space="preserve">             93.14</t>
  </si>
  <si>
    <t>Очки защитные</t>
  </si>
  <si>
    <t xml:space="preserve">          1,560.58</t>
  </si>
  <si>
    <t xml:space="preserve">             34.84</t>
  </si>
  <si>
    <t>Очки Кеми  OPTEХ 9161 ГОСТ 12,4013-97</t>
  </si>
  <si>
    <t xml:space="preserve">              7.36</t>
  </si>
  <si>
    <t xml:space="preserve">          1,039.47</t>
  </si>
  <si>
    <t xml:space="preserve">             28.70</t>
  </si>
  <si>
    <t xml:space="preserve">             54.64</t>
  </si>
  <si>
    <t>Очки сварщика  (Амиго)</t>
  </si>
  <si>
    <t xml:space="preserve">             12.70</t>
  </si>
  <si>
    <t>Очки сварщика "Визитор"</t>
  </si>
  <si>
    <t xml:space="preserve">             13.82</t>
  </si>
  <si>
    <t>Паронит ПМБ 3,0 1770*3000</t>
  </si>
  <si>
    <t xml:space="preserve">           1.40000</t>
  </si>
  <si>
    <t xml:space="preserve">            129.76</t>
  </si>
  <si>
    <t xml:space="preserve">          19.30000</t>
  </si>
  <si>
    <t xml:space="preserve">          1,896.14</t>
  </si>
  <si>
    <t xml:space="preserve">             59.89</t>
  </si>
  <si>
    <t xml:space="preserve">             58.47</t>
  </si>
  <si>
    <t>Патрон с фильтрующ. элементам.  для фильтра ФГ-150</t>
  </si>
  <si>
    <t xml:space="preserve">         35,308.48</t>
  </si>
  <si>
    <t>Патроны к ПЦ Д-3 100шт</t>
  </si>
  <si>
    <t xml:space="preserve">            262.71</t>
  </si>
  <si>
    <t>Перчатки  диэлектрические</t>
  </si>
  <si>
    <t xml:space="preserve">            535.58</t>
  </si>
  <si>
    <t xml:space="preserve">         108.00000</t>
  </si>
  <si>
    <t xml:space="preserve">         33,232.95</t>
  </si>
  <si>
    <t xml:space="preserve">            384.00</t>
  </si>
  <si>
    <t>Перчатки бытовые резиновые ТУ-38,306-6-15-94</t>
  </si>
  <si>
    <t xml:space="preserve">            240.00</t>
  </si>
  <si>
    <t>Перчатки резиновые кислотощелочн.</t>
  </si>
  <si>
    <t xml:space="preserve">            775.83</t>
  </si>
  <si>
    <t xml:space="preserve">            644.80</t>
  </si>
  <si>
    <t xml:space="preserve">         318.00000</t>
  </si>
  <si>
    <t xml:space="preserve">          4,446.90</t>
  </si>
  <si>
    <t xml:space="preserve">             62.04</t>
  </si>
  <si>
    <t xml:space="preserve">          12.00000</t>
  </si>
  <si>
    <t xml:space="preserve">            967.45</t>
  </si>
  <si>
    <t>Плакат "Опасно. Газ!" пластик</t>
  </si>
  <si>
    <t xml:space="preserve">         200.00000</t>
  </si>
  <si>
    <t xml:space="preserve">          5,084.75</t>
  </si>
  <si>
    <t>Плакат "Проход запрещен"</t>
  </si>
  <si>
    <t>Пламегаситель ПГ-1А-04-0,15</t>
  </si>
  <si>
    <t xml:space="preserve">            985.59</t>
  </si>
  <si>
    <t>Пламегаситель ПГ-1К-04-1,25</t>
  </si>
  <si>
    <t xml:space="preserve">            128.09</t>
  </si>
  <si>
    <t xml:space="preserve">             99.39</t>
  </si>
  <si>
    <t xml:space="preserve">            693.39</t>
  </si>
  <si>
    <t xml:space="preserve">             58.40</t>
  </si>
  <si>
    <t xml:space="preserve">            487.70</t>
  </si>
  <si>
    <t xml:space="preserve">            317.78</t>
  </si>
  <si>
    <t>Подшлемник  утепленный</t>
  </si>
  <si>
    <t xml:space="preserve">          1,684.77</t>
  </si>
  <si>
    <t xml:space="preserve">              9.68</t>
  </si>
  <si>
    <t>Подшлемник вязаный</t>
  </si>
  <si>
    <t xml:space="preserve">          1,675.76</t>
  </si>
  <si>
    <t xml:space="preserve">             10.27</t>
  </si>
  <si>
    <t xml:space="preserve">           0.00930</t>
  </si>
  <si>
    <t xml:space="preserve">            247.92</t>
  </si>
  <si>
    <t>Полоса 4*40мм</t>
  </si>
  <si>
    <t xml:space="preserve">           0.02330</t>
  </si>
  <si>
    <t xml:space="preserve">            634.93</t>
  </si>
  <si>
    <t xml:space="preserve">             93.22</t>
  </si>
  <si>
    <t xml:space="preserve">            848.14</t>
  </si>
  <si>
    <t>Полукомбинезон "Старт" А22</t>
  </si>
  <si>
    <t>Постамент</t>
  </si>
  <si>
    <t xml:space="preserve">          5,902.96</t>
  </si>
  <si>
    <t xml:space="preserve">            264.78</t>
  </si>
  <si>
    <t xml:space="preserve">            711.56</t>
  </si>
  <si>
    <t>Провод АПВ 16</t>
  </si>
  <si>
    <t xml:space="preserve">         100.00000</t>
  </si>
  <si>
    <t xml:space="preserve">            821.19</t>
  </si>
  <si>
    <t>Провод АПВ 25 (м)</t>
  </si>
  <si>
    <t xml:space="preserve">          1,252.54</t>
  </si>
  <si>
    <t>Провод ПВС 2*1,5</t>
  </si>
  <si>
    <t xml:space="preserve">            358.90</t>
  </si>
  <si>
    <t>Провод ПВС 3*2,5</t>
  </si>
  <si>
    <t xml:space="preserve">          40.00000</t>
  </si>
  <si>
    <t xml:space="preserve">          1,211.98</t>
  </si>
  <si>
    <t xml:space="preserve">            192.04</t>
  </si>
  <si>
    <t>Прокладка ПОН ду 150-16</t>
  </si>
  <si>
    <t xml:space="preserve">            171.08</t>
  </si>
  <si>
    <t xml:space="preserve">            426.65</t>
  </si>
  <si>
    <t xml:space="preserve">             34.94</t>
  </si>
  <si>
    <t xml:space="preserve">          2,824.26</t>
  </si>
  <si>
    <t xml:space="preserve">            424.86</t>
  </si>
  <si>
    <t xml:space="preserve">             49.06</t>
  </si>
  <si>
    <t xml:space="preserve">             28.68</t>
  </si>
  <si>
    <t xml:space="preserve">            138.22</t>
  </si>
  <si>
    <t xml:space="preserve">           7.54800</t>
  </si>
  <si>
    <t xml:space="preserve">         22,809.56</t>
  </si>
  <si>
    <t xml:space="preserve">            237.29</t>
  </si>
  <si>
    <t xml:space="preserve">            177.97</t>
  </si>
  <si>
    <t>Пружина регул. управл. КН2 к регул.давл. газа РДУК2Н-50/35</t>
  </si>
  <si>
    <t xml:space="preserve">            355.94</t>
  </si>
  <si>
    <t>Редуктор ацетиленовый БАО-5-1,5</t>
  </si>
  <si>
    <t>Редуктор кислор БКО-50-4</t>
  </si>
  <si>
    <t xml:space="preserve">          2,476.35</t>
  </si>
  <si>
    <t>Редуктор кислор БКО-50-5</t>
  </si>
  <si>
    <t xml:space="preserve">            825.45</t>
  </si>
  <si>
    <t xml:space="preserve">          1,738.12</t>
  </si>
  <si>
    <t>Редуктор пропановый БПО-5-3</t>
  </si>
  <si>
    <t xml:space="preserve">            330.38</t>
  </si>
  <si>
    <t xml:space="preserve">             11.17</t>
  </si>
  <si>
    <t xml:space="preserve">             14.93</t>
  </si>
  <si>
    <t>Резьба 32</t>
  </si>
  <si>
    <t xml:space="preserve">             10.17</t>
  </si>
  <si>
    <t xml:space="preserve">             42.55</t>
  </si>
  <si>
    <t>Резьба Д-15 L-50мм</t>
  </si>
  <si>
    <t xml:space="preserve">             19.62</t>
  </si>
  <si>
    <t>Респиратор противоароз. с клап. выдоза</t>
  </si>
  <si>
    <t xml:space="preserve">            688.14</t>
  </si>
  <si>
    <t xml:space="preserve">             21.38</t>
  </si>
  <si>
    <t>Розетка  1ОП с з/к с з/шт  белый</t>
  </si>
  <si>
    <t xml:space="preserve">             99.44</t>
  </si>
  <si>
    <t>Розетка  Прима 1ОП  бел. 168 шт.кор. РА10-164б</t>
  </si>
  <si>
    <t xml:space="preserve">             82.10</t>
  </si>
  <si>
    <t>Розетка Этюд 2СП с з/к  бел. РС16-007d</t>
  </si>
  <si>
    <t xml:space="preserve">             73.10</t>
  </si>
  <si>
    <t>Рукав 111-6,3-2,0 Гост 9356-75 с полосой</t>
  </si>
  <si>
    <t xml:space="preserve">          2,711.86</t>
  </si>
  <si>
    <t xml:space="preserve">            177.47</t>
  </si>
  <si>
    <t>Рукав 50х61,5-1,6.   ГОСТ 10362-76</t>
  </si>
  <si>
    <t xml:space="preserve">          3,132.20</t>
  </si>
  <si>
    <t>Рукав кислородный 9мм</t>
  </si>
  <si>
    <t xml:space="preserve">           2.20000</t>
  </si>
  <si>
    <t xml:space="preserve">             82.28</t>
  </si>
  <si>
    <t xml:space="preserve">          15.00000</t>
  </si>
  <si>
    <t xml:space="preserve">            485.80</t>
  </si>
  <si>
    <t xml:space="preserve">             67.59</t>
  </si>
  <si>
    <t xml:space="preserve">             36.54</t>
  </si>
  <si>
    <t xml:space="preserve">             27.50</t>
  </si>
  <si>
    <t xml:space="preserve">          53.00000</t>
  </si>
  <si>
    <t xml:space="preserve">          1,984.81</t>
  </si>
  <si>
    <t>Рукавицы утепленные с 2-ым брез. налод.</t>
  </si>
  <si>
    <t xml:space="preserve">          1,647.71</t>
  </si>
  <si>
    <t xml:space="preserve">             53.89</t>
  </si>
  <si>
    <t xml:space="preserve">          69.00000</t>
  </si>
  <si>
    <t xml:space="preserve">          2,737.52</t>
  </si>
  <si>
    <t>Саморез 3,5*40по металлу</t>
  </si>
  <si>
    <t xml:space="preserve">         480.00000</t>
  </si>
  <si>
    <t xml:space="preserve">            191.18</t>
  </si>
  <si>
    <t xml:space="preserve">            376.00</t>
  </si>
  <si>
    <t xml:space="preserve">            550.16</t>
  </si>
  <si>
    <t xml:space="preserve">            533.90</t>
  </si>
  <si>
    <t xml:space="preserve">          1,142.75</t>
  </si>
  <si>
    <t xml:space="preserve">            193.26</t>
  </si>
  <si>
    <t xml:space="preserve">          1,265.50</t>
  </si>
  <si>
    <t>Сапоги  "Трейл Полюс" ут. цв. чер. сталь 200Дж искуст. мех</t>
  </si>
  <si>
    <t xml:space="preserve">             84.59</t>
  </si>
  <si>
    <t xml:space="preserve">            696.80</t>
  </si>
  <si>
    <t xml:space="preserve">            284.53</t>
  </si>
  <si>
    <t>Сапоги  кожанные с жестким подноском</t>
  </si>
  <si>
    <t xml:space="preserve">          2,902.31</t>
  </si>
  <si>
    <t>Сапоги  кожанные с жестким подноском д/защ. от низ.темпер.</t>
  </si>
  <si>
    <t xml:space="preserve">          1,862.55</t>
  </si>
  <si>
    <t>Сапоги  ПВХ  "Баиарт" холодные</t>
  </si>
  <si>
    <t xml:space="preserve">            414.83</t>
  </si>
  <si>
    <t>Сапоги "Баиарт" ТУ 38106172-88</t>
  </si>
  <si>
    <t xml:space="preserve">           8.00000</t>
  </si>
  <si>
    <t xml:space="preserve">            271.26</t>
  </si>
  <si>
    <t xml:space="preserve">          4,635.38</t>
  </si>
  <si>
    <t>Сверло  по бетону  5*85мм</t>
  </si>
  <si>
    <t xml:space="preserve">             25.42</t>
  </si>
  <si>
    <t>Сверло п/бетону 8,0х120мм</t>
  </si>
  <si>
    <t xml:space="preserve">             50.85</t>
  </si>
  <si>
    <t xml:space="preserve">            386.44</t>
  </si>
  <si>
    <t xml:space="preserve">             19.28</t>
  </si>
  <si>
    <t>Сгон 32</t>
  </si>
  <si>
    <t xml:space="preserve">            138.82</t>
  </si>
  <si>
    <t xml:space="preserve">             98.31</t>
  </si>
  <si>
    <t>Седло клапана регул. управл. КВ2 к регул.давл. газа РДУК2Н-200/140</t>
  </si>
  <si>
    <t xml:space="preserve">            284.75</t>
  </si>
  <si>
    <t>Сетка "Рабица" 40х40х3,0= 1,5м</t>
  </si>
  <si>
    <t xml:space="preserve">          2,977.12</t>
  </si>
  <si>
    <t xml:space="preserve">           5.30000</t>
  </si>
  <si>
    <t xml:space="preserve">          1,013.65</t>
  </si>
  <si>
    <t>Сотовый телефон МТС 960 sim lock black</t>
  </si>
  <si>
    <t xml:space="preserve">          2,990.00</t>
  </si>
  <si>
    <t xml:space="preserve">           0.32000</t>
  </si>
  <si>
    <t xml:space="preserve">            311.48</t>
  </si>
  <si>
    <t xml:space="preserve">           7.50000</t>
  </si>
  <si>
    <t xml:space="preserve">          8,250.00</t>
  </si>
  <si>
    <t>Сталь листовая г/к 6, 1500*6000 Ст сп/пс</t>
  </si>
  <si>
    <t xml:space="preserve">           0.00236</t>
  </si>
  <si>
    <t xml:space="preserve">             53.94</t>
  </si>
  <si>
    <t xml:space="preserve">          1,805.00</t>
  </si>
  <si>
    <t xml:space="preserve">            553.46</t>
  </si>
  <si>
    <t xml:space="preserve">           0.20000</t>
  </si>
  <si>
    <t xml:space="preserve">             38.39</t>
  </si>
  <si>
    <t>Теристор Т142-80-11</t>
  </si>
  <si>
    <t xml:space="preserve">          5,872.88</t>
  </si>
  <si>
    <t>Тормозная жидкость "Нева" (0,5л)</t>
  </si>
  <si>
    <t xml:space="preserve">           2.90000</t>
  </si>
  <si>
    <t xml:space="preserve">            105.67</t>
  </si>
  <si>
    <t xml:space="preserve">           4.18000</t>
  </si>
  <si>
    <t xml:space="preserve">            210.10</t>
  </si>
  <si>
    <t>Труба 114*4,5 б/у</t>
  </si>
  <si>
    <t xml:space="preserve">            474.00</t>
  </si>
  <si>
    <t>Труба 25*2.8 ГОСТ 3262-75</t>
  </si>
  <si>
    <t xml:space="preserve">           0.00430</t>
  </si>
  <si>
    <t xml:space="preserve">             98.39</t>
  </si>
  <si>
    <t xml:space="preserve">           0.00911</t>
  </si>
  <si>
    <t xml:space="preserve">            351.13</t>
  </si>
  <si>
    <t xml:space="preserve">           0.01288</t>
  </si>
  <si>
    <t xml:space="preserve">            357.48</t>
  </si>
  <si>
    <t xml:space="preserve">           0.00498</t>
  </si>
  <si>
    <t xml:space="preserve">            129.90</t>
  </si>
  <si>
    <t>Труба изол ВУС ГОСТ10705-80 грВ 108х4</t>
  </si>
  <si>
    <t xml:space="preserve">            110.34</t>
  </si>
  <si>
    <t xml:space="preserve">           0.68600</t>
  </si>
  <si>
    <t xml:space="preserve">         18,022.04</t>
  </si>
  <si>
    <t xml:space="preserve">           0.01756</t>
  </si>
  <si>
    <t xml:space="preserve">            442.10</t>
  </si>
  <si>
    <t xml:space="preserve">           0.02184</t>
  </si>
  <si>
    <t xml:space="preserve">            490.48</t>
  </si>
  <si>
    <t>Уголок 32*4 СТ3ПС5 6,0L</t>
  </si>
  <si>
    <t xml:space="preserve">           0.01146</t>
  </si>
  <si>
    <t xml:space="preserve">            266.35</t>
  </si>
  <si>
    <t xml:space="preserve">           0.10000</t>
  </si>
  <si>
    <t xml:space="preserve">          2,348.49</t>
  </si>
  <si>
    <t xml:space="preserve">           0.09000</t>
  </si>
  <si>
    <t xml:space="preserve">          1,975.43</t>
  </si>
  <si>
    <t>Фартук брезентовыи</t>
  </si>
  <si>
    <t xml:space="preserve">          1,051.42</t>
  </si>
  <si>
    <t xml:space="preserve">             23.86</t>
  </si>
  <si>
    <t>Фильтр газовый  ФГП-15 прямоточный</t>
  </si>
  <si>
    <t xml:space="preserve">            223.03</t>
  </si>
  <si>
    <t>Фильтрующий элемент масла 406  SCT, NAC, ЗМЗ</t>
  </si>
  <si>
    <t xml:space="preserve">            161.02</t>
  </si>
  <si>
    <t>Халат "Хозяика"</t>
  </si>
  <si>
    <t xml:space="preserve">            428.56</t>
  </si>
  <si>
    <t>Халат для защиты от общих произ. загрезн.и механ.</t>
  </si>
  <si>
    <t xml:space="preserve">            540.30</t>
  </si>
  <si>
    <t xml:space="preserve">            508.48</t>
  </si>
  <si>
    <t>Черенок для  граблеи  10,9</t>
  </si>
  <si>
    <t xml:space="preserve">            142.63</t>
  </si>
  <si>
    <t>Черенок для лопаты д.40 мм, дл.1,20</t>
  </si>
  <si>
    <t xml:space="preserve">             88.14</t>
  </si>
  <si>
    <t>Черенок для лопаты д.40 мм, дл.1300мм</t>
  </si>
  <si>
    <t xml:space="preserve">            128.14</t>
  </si>
  <si>
    <t xml:space="preserve">              1.27</t>
  </si>
  <si>
    <t xml:space="preserve">           0.10790</t>
  </si>
  <si>
    <t xml:space="preserve">              7.83</t>
  </si>
  <si>
    <t>Шестигранник 14</t>
  </si>
  <si>
    <t xml:space="preserve">           0.01584</t>
  </si>
  <si>
    <t xml:space="preserve">            464.18</t>
  </si>
  <si>
    <t xml:space="preserve">            162.39</t>
  </si>
  <si>
    <t xml:space="preserve">             96.62</t>
  </si>
  <si>
    <t>Щит ОЩВ-12 УХЛ4 (63+12хх16)</t>
  </si>
  <si>
    <t xml:space="preserve">          1,607.34</t>
  </si>
  <si>
    <t xml:space="preserve">              8.48</t>
  </si>
  <si>
    <t xml:space="preserve">            494.24</t>
  </si>
  <si>
    <t>Щиток защитныи сварщика</t>
  </si>
  <si>
    <t xml:space="preserve">              7.57</t>
  </si>
  <si>
    <t xml:space="preserve">             15.32</t>
  </si>
  <si>
    <t xml:space="preserve">              8.12</t>
  </si>
  <si>
    <t xml:space="preserve">             20.28</t>
  </si>
  <si>
    <t xml:space="preserve">            380.42</t>
  </si>
  <si>
    <t>Эксплуатационныи  журнал  пункта редуцирования газа</t>
  </si>
  <si>
    <t xml:space="preserve">         228.00000</t>
  </si>
  <si>
    <t xml:space="preserve">         14,136.00</t>
  </si>
  <si>
    <t>Эксплутационныи  журнал газопроводов  10,6</t>
  </si>
  <si>
    <t xml:space="preserve">          47.00000</t>
  </si>
  <si>
    <t xml:space="preserve">          2,932.00</t>
  </si>
  <si>
    <t>Эксплутационныи  журнал установки электрохимич. защиты мал.</t>
  </si>
  <si>
    <t xml:space="preserve">            900.00</t>
  </si>
  <si>
    <t>Электроды  сравнения Энес-1МС2</t>
  </si>
  <si>
    <t xml:space="preserve">            544.53</t>
  </si>
  <si>
    <t xml:space="preserve">          48.01600</t>
  </si>
  <si>
    <t xml:space="preserve">          4,083.60</t>
  </si>
  <si>
    <t xml:space="preserve">           2.82500</t>
  </si>
  <si>
    <t xml:space="preserve">            183.62</t>
  </si>
  <si>
    <t xml:space="preserve">           0.16800</t>
  </si>
  <si>
    <t xml:space="preserve">              9.61</t>
  </si>
  <si>
    <t xml:space="preserve">           1.50000</t>
  </si>
  <si>
    <t xml:space="preserve">             84.10</t>
  </si>
  <si>
    <t xml:space="preserve">           3.38700</t>
  </si>
  <si>
    <t xml:space="preserve">            229.61</t>
  </si>
  <si>
    <t>Ящик для инструмента пластиковый 22"  (56 х 35,5 х 29)</t>
  </si>
  <si>
    <t xml:space="preserve">          2,384.40</t>
  </si>
  <si>
    <t xml:space="preserve">      4,391,191.27</t>
  </si>
  <si>
    <t>население -32215 ед</t>
  </si>
  <si>
    <t>коммунально бытовые потребители - 122 ед.</t>
  </si>
  <si>
    <t>промышленные потребители -29 ед.</t>
  </si>
  <si>
    <t>промышленные потребители -1ед.</t>
  </si>
  <si>
    <t>население -1387 ед</t>
  </si>
  <si>
    <t>население - 663 ед.</t>
  </si>
  <si>
    <t>население - 3411 ед.</t>
  </si>
  <si>
    <t>коммунально бытовые потребители - 66 ед.</t>
  </si>
  <si>
    <t>промышленные потребители -6 ед.</t>
  </si>
  <si>
    <t>население - 1176  ед.</t>
  </si>
  <si>
    <t>коммунально бытовые потребители - 26 ед.</t>
  </si>
  <si>
    <t>население - 103</t>
  </si>
  <si>
    <t>население-71</t>
  </si>
  <si>
    <t>население-768</t>
  </si>
  <si>
    <t>коммунально бытовые потребители - 27 ед.</t>
  </si>
  <si>
    <t>население - 3615 ед.</t>
  </si>
  <si>
    <t>коммунально бытовые потребители - 41 ед.</t>
  </si>
  <si>
    <t>население-6910</t>
  </si>
  <si>
    <t>население-11201</t>
  </si>
  <si>
    <t xml:space="preserve">промышленные потребители- </t>
  </si>
  <si>
    <t>население - 383 ед.</t>
  </si>
  <si>
    <t>коммунально бытовые потребители 14 ед.</t>
  </si>
  <si>
    <t>промышленные потребители -4 ед.</t>
  </si>
  <si>
    <t>Газ сжиженный (кг)</t>
  </si>
  <si>
    <t>Заглушка  57х 5  ГОСТ 17379-2001 30</t>
  </si>
  <si>
    <t>Заглушка с внутренней резьбой Д20 (мат)</t>
  </si>
  <si>
    <t>Кран шаровый 11б27п Ду-50</t>
  </si>
  <si>
    <t>Круг 10 А-1 ст3сп/пс ГОСТ 5781-82</t>
  </si>
  <si>
    <t>Круг 8 мм СТ.СП (мат)</t>
  </si>
  <si>
    <t>Круг отрезн. "Луга"115х22х2,5 (металл)</t>
  </si>
  <si>
    <t>Круг отрезн. "Луга"180х22х2,5 (металл)</t>
  </si>
  <si>
    <t>Круг отрезн. 125*2,5*22 Луга (мат)</t>
  </si>
  <si>
    <t>Круг отрезн. 125*3*22 Луга (мат)</t>
  </si>
  <si>
    <t>Круг отрезной 115*2,0*22 (Луга) металл</t>
  </si>
  <si>
    <t>Круг отрезной 230*3,0*22 по металлу (Л)</t>
  </si>
  <si>
    <t>Круг отрезной 300х3,2х32 (мат)</t>
  </si>
  <si>
    <t>Круг шлифовальный 115х6х22  (мат)</t>
  </si>
  <si>
    <t>Круг шлифовочный  "Луга" 230*22*6 230*6</t>
  </si>
  <si>
    <t>Лента оградительная (мат)</t>
  </si>
  <si>
    <t>Лента сигнальная "Газ опасно" 200х0,2мм</t>
  </si>
  <si>
    <t>Лента сигнальная "Газ опасно" 200х50мм 250пог.м</t>
  </si>
  <si>
    <t>Лента ФУМ М1 0,1*10к/ч</t>
  </si>
  <si>
    <t>Отвод 38х3</t>
  </si>
  <si>
    <t>Сигнальная лента "ГАЗ" (мат)</t>
  </si>
  <si>
    <t>Арматура для врезки под давлением DAA d 160/32 мм</t>
  </si>
  <si>
    <t>Арматура для врезки под давлением DAA d 160/63 мм</t>
  </si>
  <si>
    <t>Арматура для врезки под давлением DАА d 110/32</t>
  </si>
  <si>
    <t>Баллон CH4-воздух  1,25%(бал.4л)</t>
  </si>
  <si>
    <t>Заглушка  114х 4   ГОСТ 17379-83, 17379-2001 сталь 20</t>
  </si>
  <si>
    <t>Заглушка 108х4</t>
  </si>
  <si>
    <t>Заглушка 89х4</t>
  </si>
  <si>
    <t>Задвижка 30нж41нж Ду300 Ру16  "А" газ</t>
  </si>
  <si>
    <t>Задвижка 30нж41нж Ду80 Ру16  "А" газ</t>
  </si>
  <si>
    <t>Изолирующее соединение ИС-325 (приварные)</t>
  </si>
  <si>
    <t>Изолирующее соединение сгон ИС-50</t>
  </si>
  <si>
    <t>К/гайка Д50 (мат)</t>
  </si>
  <si>
    <t>Лента сигнальная Опасно Газ ЛСГ-200 с медным изол. проводником (рул. 250 м)</t>
  </si>
  <si>
    <t>Манжета ТИАЛ-М 450*1,8 Д 108 с замком 450*80 и праймером</t>
  </si>
  <si>
    <t>Манжета ТИАЛ-М 450*1,8 Д 325 с замком 455*100 и праймером</t>
  </si>
  <si>
    <t>Набор №1 инструмент для нанесен праймера</t>
  </si>
  <si>
    <t>Пламегаситель ПГ-1П-01-0,3</t>
  </si>
  <si>
    <t>Система контроля загазованности ЭКО-15</t>
  </si>
  <si>
    <t>Система контроля загазованности ЭКО-50</t>
  </si>
  <si>
    <t>Стеклоткань 2*1,5 ПП-300 С (кошма)</t>
  </si>
  <si>
    <t>Счетчик СЕ 101 R5 145М 5/60 А</t>
  </si>
  <si>
    <t>Уплотнительная нить 150м</t>
  </si>
  <si>
    <t>Арматура для врезки под давлением DАА d 90/32</t>
  </si>
  <si>
    <t>Клапан обратный КО-3-К-11 (мат)</t>
  </si>
  <si>
    <t>Круг 6,5 мм</t>
  </si>
  <si>
    <t>Редуктор ацетиленовый БАО-5-1,5 (мат)</t>
  </si>
  <si>
    <t>Электроды ОК 94,25  3,2*350мл 1/4 VP</t>
  </si>
  <si>
    <t>Изолирующее соединение сгон ИС-40</t>
  </si>
  <si>
    <t>Счетчик воды СГВ-20</t>
  </si>
  <si>
    <t>Труба НКТ 73*5,5 б/у</t>
  </si>
  <si>
    <t>Отвод 273*8 ГОСТ 17375-2001 375</t>
  </si>
  <si>
    <t>Заглушка Д 26,9х2,0 ст.20</t>
  </si>
  <si>
    <t>Горелка ацетиленовая Г2-23 9/6 (мат)</t>
  </si>
  <si>
    <t>Горелка ацетиленовая Г2-М (мат)</t>
  </si>
  <si>
    <t>Баллон C0-воздух  -125ppm(бал.4л)</t>
  </si>
  <si>
    <t>Битум БН-70/30</t>
  </si>
  <si>
    <t>Заглушка  д.15</t>
  </si>
  <si>
    <t>Изолирующее соединение ИС-50</t>
  </si>
  <si>
    <t>Изолирующее фланцевое соединение ИФС-80 Ру1,6МПа плоские фланцы (мат)</t>
  </si>
  <si>
    <t>Кабель АВВГ 4*16 ОЖ</t>
  </si>
  <si>
    <t>Контрагайка Д-40</t>
  </si>
  <si>
    <t>Лента ЛИАМ 3 шир. 112,5мм.</t>
  </si>
  <si>
    <t>Лента сигнальная Опасно Газ ЛСГ-200 красно-желтая (рул. 250 м)</t>
  </si>
  <si>
    <t>Протекторы магниевые ПМ-10у (мат)</t>
  </si>
  <si>
    <t>Реагент для мойки теплообменного оборудования(канис)</t>
  </si>
  <si>
    <t>Сгон Ду 15</t>
  </si>
  <si>
    <t>Смазка НК-50 (мат)-</t>
  </si>
  <si>
    <t>Спирт этиловый (мат)</t>
  </si>
  <si>
    <t>Трубопроводное изолирующе соединение ТИС ГХ32-1,6</t>
  </si>
  <si>
    <t>Трубопроводное изолирующе соединение ТИС ГХ40-1,6</t>
  </si>
  <si>
    <t>Трубопроводное изолирующе соединение ТИС ГХ50-1,6</t>
  </si>
  <si>
    <t>Электроды ОК 46.00 Д4*450</t>
  </si>
  <si>
    <t>Асботкань АТ-1С -1,6-1550</t>
  </si>
  <si>
    <t>Задвижка 30нж41нж Ду100 Ру16  "А" газ</t>
  </si>
  <si>
    <t>Задвижка 30нж41нж Ду150 Ру16  "А" газ</t>
  </si>
  <si>
    <t>Задвижка 30с 41нж Ру 16 ДУ 80 "А" газ с М.К. РУ16 ДУ 80Фл (комп.)</t>
  </si>
  <si>
    <t>Клапан КЭГ 9720 ДПР 3/4 ИБЯЛ</t>
  </si>
  <si>
    <t>Клапан предохранительный запорный КПЗ-50-Н10</t>
  </si>
  <si>
    <t>Контргайка черная ДУ 40</t>
  </si>
  <si>
    <t>Кран шаровай ГШК-15-16</t>
  </si>
  <si>
    <t>Кран шаровай ГШК-20-16</t>
  </si>
  <si>
    <t>Кран шаровой МА 39010-02  Ду50Ру16</t>
  </si>
  <si>
    <t>Кран шаровой МА 39010-26 100Ру16</t>
  </si>
  <si>
    <t>Кран шаровый  ГШК 50ф-16 с КОФ и крепежом</t>
  </si>
  <si>
    <t>Кран шаровый 11б27п Ду-40 газ</t>
  </si>
  <si>
    <t>Лента ЛИАМ 3 шир. 150мм.</t>
  </si>
  <si>
    <t>Лента ЛИАМ Л шир. 150 мм.</t>
  </si>
  <si>
    <t>Манометр МП3-УУ2-10,0</t>
  </si>
  <si>
    <t>Отвод 133х 4,0</t>
  </si>
  <si>
    <t>Отвод 159*5 гост 17375-2001 225</t>
  </si>
  <si>
    <t>Переход 133*5-57*3</t>
  </si>
  <si>
    <t>Переход 89*57</t>
  </si>
  <si>
    <t>Переход эксц.89*57</t>
  </si>
  <si>
    <t>Прокладка паронит Д-80</t>
  </si>
  <si>
    <t>Регулятор давления газа   РДБК1-50-35</t>
  </si>
  <si>
    <t>Редуктор кислородный БКО-50-4 (мат)</t>
  </si>
  <si>
    <t>Сетка рабица 50*50*3,0  1,5м</t>
  </si>
  <si>
    <t>Тройник 133х4-220*95</t>
  </si>
  <si>
    <t>Труба 108*4 ГОСТ 10705-80 ВУС</t>
  </si>
  <si>
    <t>Труба 57*3,5 ВУС (мат)</t>
  </si>
  <si>
    <t>Труба электросварная 133*4</t>
  </si>
  <si>
    <t>Шнур  асбест</t>
  </si>
  <si>
    <t>Электроды LB-52 U д.2,6 Kobeiko</t>
  </si>
  <si>
    <t>Электроды LB-52 U д.3,2 Kobeiko</t>
  </si>
  <si>
    <t>Электроды УОНИ 13/55 д3.0*350мм</t>
  </si>
  <si>
    <t>Перчатки трикотажные с точечным покрытием</t>
  </si>
  <si>
    <t>Перчатки п/ш от пониж. температ. со спилк. наклад.</t>
  </si>
  <si>
    <t>Перчатки трикотажные х/б с полным покрытием</t>
  </si>
  <si>
    <t>Рукавицы Г13 х/б с брез. нал.</t>
  </si>
  <si>
    <t>население - 19802 ед..</t>
  </si>
  <si>
    <t>население - 25246 ед..</t>
  </si>
  <si>
    <t>население - 2791 ед..</t>
  </si>
  <si>
    <t>население - 6269 ед..</t>
  </si>
  <si>
    <t>население - 772 ед..</t>
  </si>
  <si>
    <t>население - 4084 ед..</t>
  </si>
  <si>
    <t>население - 1261 ед..</t>
  </si>
  <si>
    <t>0,03 т</t>
  </si>
  <si>
    <t>0,021 т</t>
  </si>
  <si>
    <t>48 м</t>
  </si>
  <si>
    <t>Труба газовая 32*3,5</t>
  </si>
  <si>
    <t>0,033 т.</t>
  </si>
  <si>
    <t>0,09197 т.</t>
  </si>
  <si>
    <t>0,049 т.</t>
  </si>
  <si>
    <t>переход ПЭ/ст 63х57 (цок.ввод)</t>
  </si>
  <si>
    <t>3 шт.</t>
  </si>
  <si>
    <t>отвод седелочный 160х63 ПЭ 100</t>
  </si>
  <si>
    <t>0,08833 т.</t>
  </si>
  <si>
    <t>0,02075 т.</t>
  </si>
  <si>
    <t>1,321 т.</t>
  </si>
  <si>
    <t>0,10702 т.</t>
  </si>
  <si>
    <t>0,12963т.; 3м</t>
  </si>
  <si>
    <t>0,03366 т.</t>
  </si>
  <si>
    <t>0,00648 т.</t>
  </si>
  <si>
    <t>г.Березники</t>
  </si>
  <si>
    <t>Кизеловского  район</t>
  </si>
  <si>
    <t>Усольского район</t>
  </si>
  <si>
    <t>Соликамского район</t>
  </si>
  <si>
    <t>Краснокамского район</t>
  </si>
  <si>
    <t>Верещагинского район</t>
  </si>
  <si>
    <t>Оханского район</t>
  </si>
  <si>
    <t>Частинского район</t>
  </si>
  <si>
    <t>Большесосновского район</t>
  </si>
  <si>
    <t>Карагайского район</t>
  </si>
  <si>
    <t>Нытвенского район</t>
  </si>
  <si>
    <t>Очерского район</t>
  </si>
  <si>
    <t>Пермский район</t>
  </si>
  <si>
    <t>Кунгурский район</t>
  </si>
  <si>
    <t>Ординский район</t>
  </si>
  <si>
    <t xml:space="preserve">Суксунский район </t>
  </si>
  <si>
    <t xml:space="preserve">Куишертский район </t>
  </si>
  <si>
    <t>Добрянский район</t>
  </si>
  <si>
    <t>г. Пермь</t>
  </si>
  <si>
    <t>Отвод  ДУ38*3  ГОСТ17375-01</t>
  </si>
  <si>
    <t>Очки Визи " мт. поликорбонат лин. прозрачн. OРТЕХ</t>
  </si>
  <si>
    <t>Очки Визи отркрыт. 9161 ГОСТ 12,4013-97</t>
  </si>
  <si>
    <t>Очки для работы на персональных компьютерах</t>
  </si>
  <si>
    <t>Очки закрыт. тем. Г-2</t>
  </si>
  <si>
    <t>Очки защитные 02-76 Н 427 ГОСТ 12,4,013-97</t>
  </si>
  <si>
    <t>Очки Оптекс Визи</t>
  </si>
  <si>
    <t>Очки откр,темные</t>
  </si>
  <si>
    <t>Очки открыт. тем. Г-3</t>
  </si>
  <si>
    <t>Паронит ПОН Б 3,0 мм 1000*1700</t>
  </si>
  <si>
    <t>Паста  очищающая для рук 200мл</t>
  </si>
  <si>
    <t>Патрое строительный  Д3</t>
  </si>
  <si>
    <t>Перчатки  Арктика</t>
  </si>
  <si>
    <t>Перчатки  кожаные утепленные Арктика</t>
  </si>
  <si>
    <t>Перчатки  с защ. покрыт. мороз. стойк. с шерст. вкладыш.</t>
  </si>
  <si>
    <t>Перчатки "Роллер" краги</t>
  </si>
  <si>
    <t>Перчатки ПВХ утеп. манжета "Арктика"</t>
  </si>
  <si>
    <t>Перчатки с полимер. покрытием</t>
  </si>
  <si>
    <t>Перчатки трикот. с полным покрыт, из ПВХ</t>
  </si>
  <si>
    <t>Перчатки трикотаж. с точечным покрытием</t>
  </si>
  <si>
    <t>Перчатки х/б с ПВХ черные</t>
  </si>
  <si>
    <t>Перчатки х/б с полным покрыт, из ПВХ</t>
  </si>
  <si>
    <t>Перчатки ХАЙКРОН 27-805 крага покр.полное нитрил ANSELL</t>
  </si>
  <si>
    <t>Плащ  влагастоикии</t>
  </si>
  <si>
    <t>Плащ  для защиты от воды</t>
  </si>
  <si>
    <t>Плащ  для защиты от воды синий Гост12,4134-83</t>
  </si>
  <si>
    <t>Плащ  р.48/50</t>
  </si>
  <si>
    <t>Плащ "Форест"  влагастоикии</t>
  </si>
  <si>
    <t>Плащ прорезиненый</t>
  </si>
  <si>
    <t>Подшлемник  утепленный ТУ 8579-001-00303692-00</t>
  </si>
  <si>
    <t>Подшлемник В22 утепл,</t>
  </si>
  <si>
    <t>Подшлемник Строитель" утепл, черн.</t>
  </si>
  <si>
    <t>Подшлемник трикотажный</t>
  </si>
  <si>
    <t>Подшлемник трикотажный Гост 17-635-87</t>
  </si>
  <si>
    <t>Полоса 20*4мм СТ.ЗСП</t>
  </si>
  <si>
    <t>Полотно ножов, п/мет, 300мм</t>
  </si>
  <si>
    <t>Полуботинки</t>
  </si>
  <si>
    <t>Пояс предохранительный ПП- Л-32</t>
  </si>
  <si>
    <t>Пояс предохранительный с наплеч. и надбедрен. лям. ПП-Л</t>
  </si>
  <si>
    <t>Пояс предохранительный УП-01 строп А</t>
  </si>
  <si>
    <t>Прокладка ПОН ду 100-16</t>
  </si>
  <si>
    <t>Прокладка ПОН ду 80-16</t>
  </si>
  <si>
    <t>Противогаз</t>
  </si>
  <si>
    <t>Противогаз ВК с маскои МГП</t>
  </si>
  <si>
    <t>Противогаз ПФМГ-96 с фильт, ВК 320 с маскои МАГ</t>
  </si>
  <si>
    <t>Противогаз ПШ-1 длин. шланга 10м нал. пояса .верев.</t>
  </si>
  <si>
    <t>Противогаз ПШ-1Б самовсасыв, с маскои ППМ-88</t>
  </si>
  <si>
    <t>Противогаз шланговыи /ПШ-1С/</t>
  </si>
  <si>
    <t>Противогаз шланговыи /ПШ-1С/ (ШПМ 1шт.)10м</t>
  </si>
  <si>
    <t>Противогаз шланговыи /ПШ-20/</t>
  </si>
  <si>
    <t>Противогаз шланговыи /ПШ-2-20/</t>
  </si>
  <si>
    <t>Прочий природный газ</t>
  </si>
  <si>
    <t>Пружина мембранного узла регул. давл. РДНК-У</t>
  </si>
  <si>
    <t>Пружина мембраны отключающ.устр. РДНК-У</t>
  </si>
  <si>
    <t>Редуктор пропановый  БПО-5-4</t>
  </si>
  <si>
    <t>Резьба 15</t>
  </si>
  <si>
    <t>Резьба 20</t>
  </si>
  <si>
    <t>Резьба 50</t>
  </si>
  <si>
    <t>Респиратор универс. РУ-60М-А</t>
  </si>
  <si>
    <t>Рукав 1-9,0-0,63 Гост 9356-75 с полосой</t>
  </si>
  <si>
    <t>Рукавицы брезентовые с 2-м налод,</t>
  </si>
  <si>
    <t>Рукавицы брезентовые с налод, Г-12</t>
  </si>
  <si>
    <t>Рукавицы с двойным налодонником мт. двунитка/парусина G13</t>
  </si>
  <si>
    <t>Рукавицы утеплен. Диогональ</t>
  </si>
  <si>
    <t>Рукавицы утепленные</t>
  </si>
  <si>
    <t>Рукавицы х.б с полимерн. точечн. покрыт. G17</t>
  </si>
  <si>
    <t>Рукавицы х/б с брезентовым наладонником G13</t>
  </si>
  <si>
    <t>Сапоги  "Ангара" на ПУ</t>
  </si>
  <si>
    <t>Сапоги  "Ангара" утеплен. искуств. мех ГОСТ 12,4.137-84</t>
  </si>
  <si>
    <t>Сапоги  "Артель" ПВХ МБС</t>
  </si>
  <si>
    <t>Сапоги  "Артель" ПВХ МБС с мет. подноск.</t>
  </si>
  <si>
    <t>Сапоги  "Байарт с мех. вкладышем Ту 38,106172-88</t>
  </si>
  <si>
    <t>Сапоги  "Трейл</t>
  </si>
  <si>
    <t>Сапоги  "Трейл Полюс"искуст. мех ГОСТ 12,4,137-84.28507-90</t>
  </si>
  <si>
    <t>Сапоги  "Трейл Супер"</t>
  </si>
  <si>
    <t>Сапоги  "Трейл Супер" стальн. подносок</t>
  </si>
  <si>
    <t>Сапоги "Торжок" кирзовые ГОСТ 12,4.137-84</t>
  </si>
  <si>
    <t>Сапоги резиновые сапоги  формовые ГОСТ-5375-79</t>
  </si>
  <si>
    <t>Сверло по металлу 1/2"</t>
  </si>
  <si>
    <t>Сгон 20</t>
  </si>
  <si>
    <t>Сгон 50</t>
  </si>
  <si>
    <t>Смазка НК-50</t>
  </si>
  <si>
    <t>Спирт этиловый техн. ректифиц.ГОСТ 18300-87 ( дл )</t>
  </si>
  <si>
    <t>Спирт этиловый техн. ректифиц.ГОСТ 18300-87 Экстра</t>
  </si>
  <si>
    <t>Страховочныи канат 10м с одним карабином</t>
  </si>
  <si>
    <t>Сурик свинцовый</t>
  </si>
  <si>
    <t>Тормозная жидкость тосол-синтез РОСДОТ-4 /0,455кг</t>
  </si>
  <si>
    <t>Труба б/ш ГОСТ8732 Д57х3,5 немерная</t>
  </si>
  <si>
    <t>Труба газовая 32*3,2</t>
  </si>
  <si>
    <t>Труба эл.сварная  159*4,5</t>
  </si>
  <si>
    <t>Труба эл.сварная  57*3,5</t>
  </si>
  <si>
    <t>Угол 45х4 ст3сп/пс5 ГОСТ 8509-93 (11,7М)</t>
  </si>
  <si>
    <t>Уголок 35х35</t>
  </si>
  <si>
    <t>Уголок 45*45*4 СТ, 3СП5</t>
  </si>
  <si>
    <t>Фартук промышл. уплотненый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</si>
  <si>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</si>
  <si>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</si>
  <si>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</si>
  <si>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</si>
  <si>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</si>
  <si>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</si>
  <si>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</si>
  <si>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</si>
  <si>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</si>
  <si>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</si>
  <si>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</si>
  <si>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</si>
  <si>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</si>
  <si>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</si>
  <si>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</si>
  <si>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</si>
  <si>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</si>
  <si>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</si>
  <si>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</si>
  <si>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</si>
  <si>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</si>
  <si>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</si>
  <si>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</si>
  <si>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</si>
  <si>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</si>
  <si>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</si>
  <si>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</si>
  <si>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</si>
  <si>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</si>
  <si>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</si>
  <si>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</si>
  <si>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</si>
  <si>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</si>
  <si>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</si>
  <si>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</si>
  <si>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</si>
  <si>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</si>
  <si>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</si>
  <si>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Сутузово 3, ГРС Чайковский -1</t>
  </si>
  <si>
    <t>ГРС Чайковский 2</t>
  </si>
  <si>
    <t>ГРС Марково</t>
  </si>
  <si>
    <t>Бардымский район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</si>
  <si>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</si>
  <si>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</si>
  <si>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</si>
  <si>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</si>
  <si>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</si>
  <si>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</si>
  <si>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</si>
  <si>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</si>
  <si>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</si>
  <si>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ЦГСП Кокуй</t>
  </si>
  <si>
    <t>Чайковский район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</si>
  <si>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</si>
  <si>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</si>
  <si>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</si>
  <si>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</si>
  <si>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</si>
  <si>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</si>
  <si>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</si>
  <si>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</si>
  <si>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</si>
  <si>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</si>
  <si>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</si>
  <si>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</si>
  <si>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</si>
  <si>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</si>
  <si>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</si>
  <si>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</si>
  <si>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</si>
  <si>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</si>
  <si>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</si>
  <si>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</si>
  <si>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</si>
  <si>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</si>
  <si>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</si>
  <si>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</si>
  <si>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</si>
  <si>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</si>
  <si>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</si>
  <si>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</si>
  <si>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</si>
  <si>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</si>
  <si>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</si>
  <si>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Труба ПЭ 80 газ. 63*5,8</t>
  </si>
  <si>
    <t>Труба газовая 25*3,2</t>
  </si>
  <si>
    <t>Труба газовая 20*2,8</t>
  </si>
  <si>
    <t>Труба газовая 15*2,8</t>
  </si>
  <si>
    <t>Кран Ду 20</t>
  </si>
  <si>
    <t>Кран Ду25</t>
  </si>
  <si>
    <t>Труба эл.сварная 57*3,5</t>
  </si>
  <si>
    <t>0,01 т.</t>
  </si>
  <si>
    <t>Кран Ду15</t>
  </si>
  <si>
    <t>Березовский район</t>
  </si>
  <si>
    <t>Труба вгп ГОСТ 3262-75 Ду25</t>
  </si>
  <si>
    <t>4 шт.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</si>
  <si>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</si>
  <si>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</si>
  <si>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</si>
  <si>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</si>
  <si>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</si>
  <si>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</si>
  <si>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</si>
  <si>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</si>
  <si>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</si>
  <si>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</si>
  <si>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</si>
  <si>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</si>
  <si>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</si>
  <si>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</si>
  <si>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</si>
  <si>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</si>
  <si>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</si>
  <si>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</si>
  <si>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</si>
  <si>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</si>
  <si>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</si>
  <si>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</si>
  <si>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</si>
  <si>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</si>
  <si>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</si>
  <si>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</si>
  <si>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</si>
  <si>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</si>
  <si>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</si>
  <si>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</si>
  <si>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</si>
  <si>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</si>
  <si>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</si>
  <si>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</si>
  <si>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</si>
  <si>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</si>
  <si>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</si>
  <si>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</si>
  <si>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</si>
  <si>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</si>
  <si>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</si>
  <si>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</si>
  <si>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</si>
  <si>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</si>
  <si>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коммунально бытовые потребители - 74 ед.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</si>
  <si>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</si>
  <si>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</si>
  <si>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</si>
  <si>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</si>
  <si>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</si>
  <si>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</si>
  <si>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</si>
  <si>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</si>
  <si>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</si>
  <si>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</si>
  <si>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</si>
  <si>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</si>
  <si>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</si>
  <si>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</si>
  <si>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</si>
  <si>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</si>
  <si>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коммунально бытовые потребители-83ед.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</si>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</sst>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b/>
      <sz val="8"/>
      <name val="Tahoma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1" fillId="0" borderId="0" xfId="19" applyFont="1">
      <alignment/>
      <protection/>
    </xf>
    <xf numFmtId="0" fontId="5" fillId="0" borderId="0" xfId="19" applyFont="1">
      <alignment/>
      <protection/>
    </xf>
    <xf numFmtId="0" fontId="8" fillId="0" borderId="1" xfId="19" applyFont="1" applyBorder="1" applyAlignment="1">
      <alignment horizontal="center" vertical="top" wrapText="1"/>
      <protection/>
    </xf>
    <xf numFmtId="174" fontId="8" fillId="0" borderId="1" xfId="19" applyNumberFormat="1" applyFont="1" applyBorder="1" applyAlignment="1">
      <alignment horizontal="center" vertical="top" wrapText="1"/>
      <protection/>
    </xf>
    <xf numFmtId="0" fontId="8" fillId="0" borderId="0" xfId="19" applyFont="1" applyAlignment="1">
      <alignment horizontal="center" vertical="top" wrapText="1"/>
      <protection/>
    </xf>
    <xf numFmtId="0" fontId="8" fillId="0" borderId="0" xfId="19" applyFont="1" applyAlignment="1">
      <alignment horizontal="center" vertical="top"/>
      <protection/>
    </xf>
    <xf numFmtId="0" fontId="13" fillId="0" borderId="4" xfId="19" applyFont="1" applyFill="1" applyBorder="1" applyAlignment="1">
      <alignment horizontal="lef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13" fillId="0" borderId="6" xfId="19" applyFont="1" applyFill="1" applyBorder="1" applyAlignment="1">
      <alignment horizontal="left" vertical="center" wrapText="1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8" fillId="0" borderId="1" xfId="19" applyFont="1" applyBorder="1" applyAlignment="1">
      <alignment horizontal="center" vertical="top"/>
      <protection/>
    </xf>
    <xf numFmtId="0" fontId="5" fillId="0" borderId="16" xfId="0" applyNumberFormat="1" applyFont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left" vertical="center" wrapText="1"/>
      <protection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3" fillId="0" borderId="0" xfId="19" applyFont="1">
      <alignment/>
      <protection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25" xfId="19" applyFont="1" applyBorder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3" fillId="0" borderId="4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/>
      <protection/>
    </xf>
    <xf numFmtId="0" fontId="13" fillId="0" borderId="5" xfId="19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13" fillId="0" borderId="27" xfId="19" applyNumberFormat="1" applyFont="1" applyBorder="1" applyAlignment="1">
      <alignment vertical="center"/>
      <protection/>
    </xf>
    <xf numFmtId="0" fontId="13" fillId="0" borderId="4" xfId="19" applyFont="1" applyBorder="1">
      <alignment/>
      <protection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right" vertical="center" wrapText="1"/>
    </xf>
    <xf numFmtId="0" fontId="13" fillId="0" borderId="1" xfId="19" applyFont="1" applyBorder="1">
      <alignment/>
      <protection/>
    </xf>
    <xf numFmtId="2" fontId="13" fillId="0" borderId="1" xfId="0" applyNumberFormat="1" applyFont="1" applyBorder="1" applyAlignment="1">
      <alignment horizontal="right" vertical="center" wrapText="1"/>
    </xf>
    <xf numFmtId="0" fontId="13" fillId="0" borderId="5" xfId="19" applyFont="1" applyBorder="1">
      <alignment/>
      <protection/>
    </xf>
    <xf numFmtId="0" fontId="13" fillId="0" borderId="5" xfId="0" applyFont="1" applyBorder="1" applyAlignment="1">
      <alignment horizontal="right" vertical="center" wrapText="1"/>
    </xf>
    <xf numFmtId="0" fontId="13" fillId="0" borderId="27" xfId="19" applyFont="1" applyBorder="1">
      <alignment/>
      <protection/>
    </xf>
    <xf numFmtId="0" fontId="13" fillId="0" borderId="25" xfId="19" applyFont="1" applyBorder="1">
      <alignment/>
      <protection/>
    </xf>
    <xf numFmtId="0" fontId="13" fillId="0" borderId="6" xfId="19" applyFont="1" applyBorder="1">
      <alignment/>
      <protection/>
    </xf>
    <xf numFmtId="0" fontId="13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9" xfId="19" applyFont="1" applyBorder="1">
      <alignment/>
      <protection/>
    </xf>
    <xf numFmtId="174" fontId="11" fillId="0" borderId="0" xfId="19" applyNumberFormat="1" applyFont="1" applyAlignment="1">
      <alignment horizontal="right"/>
      <protection/>
    </xf>
    <xf numFmtId="174" fontId="5" fillId="0" borderId="0" xfId="19" applyNumberFormat="1" applyFont="1" applyAlignment="1">
      <alignment horizontal="right"/>
      <protection/>
    </xf>
    <xf numFmtId="0" fontId="8" fillId="0" borderId="1" xfId="19" applyNumberFormat="1" applyFont="1" applyBorder="1" applyAlignment="1">
      <alignment horizontal="right" vertical="top"/>
      <protection/>
    </xf>
    <xf numFmtId="174" fontId="19" fillId="2" borderId="30" xfId="19" applyNumberFormat="1" applyFont="1" applyFill="1" applyBorder="1" applyAlignment="1">
      <alignment horizontal="right"/>
      <protection/>
    </xf>
    <xf numFmtId="174" fontId="13" fillId="0" borderId="0" xfId="19" applyNumberFormat="1" applyFont="1" applyAlignment="1">
      <alignment horizontal="right"/>
      <protection/>
    </xf>
    <xf numFmtId="0" fontId="13" fillId="0" borderId="31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right" vertical="center" wrapText="1"/>
    </xf>
    <xf numFmtId="0" fontId="13" fillId="0" borderId="27" xfId="0" applyFont="1" applyBorder="1" applyAlignment="1">
      <alignment vertical="top"/>
    </xf>
    <xf numFmtId="0" fontId="13" fillId="0" borderId="4" xfId="0" applyFont="1" applyBorder="1" applyAlignment="1">
      <alignment horizontal="right" vertical="center" wrapText="1"/>
    </xf>
    <xf numFmtId="0" fontId="13" fillId="0" borderId="27" xfId="19" applyFont="1" applyBorder="1" applyAlignment="1">
      <alignment vertical="top"/>
      <protection/>
    </xf>
    <xf numFmtId="0" fontId="13" fillId="0" borderId="33" xfId="19" applyFont="1" applyBorder="1" applyAlignment="1">
      <alignment vertical="top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 wrapText="1"/>
    </xf>
    <xf numFmtId="174" fontId="13" fillId="0" borderId="4" xfId="19" applyNumberFormat="1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174" fontId="13" fillId="0" borderId="1" xfId="19" applyNumberFormat="1" applyFont="1" applyBorder="1" applyAlignment="1">
      <alignment horizontal="center"/>
      <protection/>
    </xf>
    <xf numFmtId="174" fontId="13" fillId="0" borderId="4" xfId="19" applyNumberFormat="1" applyFont="1" applyBorder="1" applyAlignment="1">
      <alignment horizontal="right"/>
      <protection/>
    </xf>
    <xf numFmtId="174" fontId="13" fillId="0" borderId="1" xfId="19" applyNumberFormat="1" applyFont="1" applyBorder="1" applyAlignment="1">
      <alignment horizontal="right"/>
      <protection/>
    </xf>
    <xf numFmtId="174" fontId="13" fillId="0" borderId="5" xfId="19" applyNumberFormat="1" applyFont="1" applyBorder="1" applyAlignment="1">
      <alignment horizontal="right"/>
      <protection/>
    </xf>
    <xf numFmtId="0" fontId="13" fillId="0" borderId="1" xfId="19" applyFont="1" applyFill="1" applyBorder="1">
      <alignment/>
      <protection/>
    </xf>
    <xf numFmtId="0" fontId="13" fillId="0" borderId="26" xfId="19" applyFont="1" applyBorder="1" applyAlignment="1">
      <alignment/>
      <protection/>
    </xf>
    <xf numFmtId="174" fontId="19" fillId="2" borderId="34" xfId="19" applyNumberFormat="1" applyFont="1" applyFill="1" applyBorder="1" applyAlignment="1">
      <alignment horizontal="right"/>
      <protection/>
    </xf>
    <xf numFmtId="49" fontId="13" fillId="0" borderId="35" xfId="19" applyNumberFormat="1" applyFont="1" applyBorder="1" applyAlignment="1">
      <alignment vertical="center"/>
      <protection/>
    </xf>
    <xf numFmtId="0" fontId="13" fillId="0" borderId="16" xfId="19" applyFont="1" applyFill="1" applyBorder="1">
      <alignment/>
      <protection/>
    </xf>
    <xf numFmtId="0" fontId="13" fillId="0" borderId="16" xfId="19" applyFont="1" applyBorder="1" applyAlignment="1">
      <alignment horizontal="center"/>
      <protection/>
    </xf>
    <xf numFmtId="174" fontId="13" fillId="0" borderId="16" xfId="19" applyNumberFormat="1" applyFont="1" applyBorder="1" applyAlignment="1">
      <alignment horizontal="right"/>
      <protection/>
    </xf>
    <xf numFmtId="0" fontId="2" fillId="0" borderId="1" xfId="0" applyBorder="1" applyAlignment="1">
      <alignment wrapText="1"/>
    </xf>
    <xf numFmtId="0" fontId="2" fillId="0" borderId="1" xfId="0" applyBorder="1" applyAlignment="1">
      <alignment/>
    </xf>
    <xf numFmtId="0" fontId="5" fillId="3" borderId="1" xfId="0" applyNumberFormat="1" applyFont="1" applyFill="1" applyBorder="1" applyAlignment="1">
      <alignment horizontal="center" vertical="center" wrapText="1"/>
    </xf>
    <xf numFmtId="0" fontId="13" fillId="0" borderId="36" xfId="19" applyFont="1" applyBorder="1" applyAlignment="1">
      <alignment horizontal="center"/>
      <protection/>
    </xf>
    <xf numFmtId="49" fontId="13" fillId="0" borderId="37" xfId="19" applyNumberFormat="1" applyFont="1" applyBorder="1" applyAlignment="1">
      <alignment vertical="center"/>
      <protection/>
    </xf>
    <xf numFmtId="0" fontId="13" fillId="0" borderId="16" xfId="19" applyFont="1" applyBorder="1">
      <alignment/>
      <protection/>
    </xf>
    <xf numFmtId="0" fontId="13" fillId="0" borderId="8" xfId="19" applyFont="1" applyBorder="1">
      <alignment/>
      <protection/>
    </xf>
    <xf numFmtId="0" fontId="13" fillId="0" borderId="8" xfId="19" applyFont="1" applyBorder="1" applyAlignment="1">
      <alignment horizontal="center"/>
      <protection/>
    </xf>
    <xf numFmtId="174" fontId="19" fillId="2" borderId="8" xfId="19" applyNumberFormat="1" applyFont="1" applyFill="1" applyBorder="1" applyAlignment="1">
      <alignment horizontal="right"/>
      <protection/>
    </xf>
    <xf numFmtId="0" fontId="13" fillId="0" borderId="4" xfId="18" applyFont="1" applyBorder="1" applyAlignment="1">
      <alignment wrapText="1"/>
      <protection/>
    </xf>
    <xf numFmtId="0" fontId="13" fillId="0" borderId="4" xfId="18" applyFont="1" applyBorder="1" applyAlignment="1">
      <alignment horizontal="right" vertical="top"/>
      <protection/>
    </xf>
    <xf numFmtId="0" fontId="13" fillId="0" borderId="1" xfId="18" applyFont="1" applyBorder="1" applyAlignment="1">
      <alignment wrapText="1"/>
      <protection/>
    </xf>
    <xf numFmtId="0" fontId="13" fillId="0" borderId="1" xfId="18" applyFont="1" applyBorder="1" applyAlignment="1">
      <alignment horizontal="right" vertical="top"/>
      <protection/>
    </xf>
    <xf numFmtId="0" fontId="13" fillId="0" borderId="38" xfId="19" applyFont="1" applyBorder="1">
      <alignment/>
      <protection/>
    </xf>
    <xf numFmtId="0" fontId="13" fillId="0" borderId="16" xfId="18" applyFont="1" applyBorder="1" applyAlignment="1">
      <alignment wrapText="1"/>
      <protection/>
    </xf>
    <xf numFmtId="0" fontId="13" fillId="0" borderId="16" xfId="18" applyFont="1" applyBorder="1" applyAlignment="1">
      <alignment horizontal="right" vertical="top"/>
      <protection/>
    </xf>
    <xf numFmtId="174" fontId="13" fillId="2" borderId="8" xfId="19" applyNumberFormat="1" applyFont="1" applyFill="1" applyBorder="1">
      <alignment/>
      <protection/>
    </xf>
    <xf numFmtId="0" fontId="13" fillId="0" borderId="1" xfId="18" applyFont="1" applyBorder="1" applyAlignment="1">
      <alignment horizontal="left" wrapText="1"/>
      <protection/>
    </xf>
    <xf numFmtId="174" fontId="13" fillId="2" borderId="25" xfId="19" applyNumberFormat="1" applyFont="1" applyFill="1" applyBorder="1">
      <alignment/>
      <protection/>
    </xf>
    <xf numFmtId="0" fontId="13" fillId="0" borderId="39" xfId="19" applyFont="1" applyBorder="1">
      <alignment/>
      <protection/>
    </xf>
    <xf numFmtId="174" fontId="13" fillId="2" borderId="39" xfId="19" applyNumberFormat="1" applyFont="1" applyFill="1" applyBorder="1">
      <alignment/>
      <protection/>
    </xf>
    <xf numFmtId="0" fontId="13" fillId="0" borderId="4" xfId="18" applyFont="1" applyBorder="1" applyAlignment="1">
      <alignment horizontal="left" wrapText="1"/>
      <protection/>
    </xf>
    <xf numFmtId="0" fontId="13" fillId="0" borderId="16" xfId="18" applyFont="1" applyBorder="1" applyAlignment="1">
      <alignment horizontal="left" wrapText="1"/>
      <protection/>
    </xf>
    <xf numFmtId="174" fontId="19" fillId="2" borderId="8" xfId="19" applyNumberFormat="1" applyFont="1" applyFill="1" applyBorder="1">
      <alignment/>
      <protection/>
    </xf>
    <xf numFmtId="0" fontId="13" fillId="0" borderId="1" xfId="20" applyFont="1" applyBorder="1" applyAlignment="1">
      <alignment horizontal="left" vertical="center" wrapText="1"/>
      <protection/>
    </xf>
    <xf numFmtId="43" fontId="13" fillId="0" borderId="1" xfId="20" applyNumberFormat="1" applyFont="1" applyBorder="1" applyAlignment="1">
      <alignment horizontal="right" vertical="center"/>
      <protection/>
    </xf>
    <xf numFmtId="0" fontId="13" fillId="0" borderId="1" xfId="20" applyFont="1" applyBorder="1" applyAlignment="1">
      <alignment horizontal="right" vertical="center"/>
      <protection/>
    </xf>
    <xf numFmtId="0" fontId="13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39" fontId="13" fillId="0" borderId="1" xfId="0" applyNumberFormat="1" applyFont="1" applyBorder="1" applyAlignment="1">
      <alignment horizontal="right" vertical="center"/>
    </xf>
    <xf numFmtId="39" fontId="13" fillId="0" borderId="1" xfId="19" applyNumberFormat="1" applyFont="1" applyBorder="1" applyAlignment="1">
      <alignment horizontal="right" vertical="center"/>
      <protection/>
    </xf>
    <xf numFmtId="174" fontId="13" fillId="0" borderId="1" xfId="19" applyNumberFormat="1" applyFont="1" applyBorder="1" applyAlignment="1">
      <alignment horizontal="right" vertical="center"/>
      <protection/>
    </xf>
    <xf numFmtId="1" fontId="13" fillId="0" borderId="1" xfId="0" applyNumberFormat="1" applyFont="1" applyBorder="1" applyAlignment="1">
      <alignment horizontal="right" vertical="center"/>
    </xf>
    <xf numFmtId="0" fontId="13" fillId="0" borderId="1" xfId="19" applyNumberFormat="1" applyFont="1" applyBorder="1" applyAlignment="1">
      <alignment horizontal="right" vertical="center"/>
      <protection/>
    </xf>
    <xf numFmtId="2" fontId="13" fillId="0" borderId="1" xfId="19" applyNumberFormat="1" applyFont="1" applyBorder="1" applyAlignment="1">
      <alignment horizontal="center"/>
      <protection/>
    </xf>
    <xf numFmtId="0" fontId="19" fillId="2" borderId="1" xfId="0" applyFont="1" applyFill="1" applyBorder="1" applyAlignment="1">
      <alignment horizontal="right" vertical="center"/>
    </xf>
    <xf numFmtId="174" fontId="19" fillId="2" borderId="25" xfId="19" applyNumberFormat="1" applyFont="1" applyFill="1" applyBorder="1" applyAlignment="1">
      <alignment horizontal="center"/>
      <protection/>
    </xf>
    <xf numFmtId="164" fontId="13" fillId="0" borderId="4" xfId="19" applyNumberFormat="1" applyFont="1" applyFill="1" applyBorder="1" applyAlignment="1">
      <alignment horizontal="center" vertical="center" wrapText="1"/>
      <protection/>
    </xf>
    <xf numFmtId="174" fontId="13" fillId="0" borderId="4" xfId="19" applyNumberFormat="1" applyFont="1" applyFill="1" applyBorder="1" applyAlignment="1">
      <alignment horizontal="center" vertical="center" wrapText="1"/>
      <protection/>
    </xf>
    <xf numFmtId="164" fontId="13" fillId="0" borderId="6" xfId="19" applyNumberFormat="1" applyFont="1" applyFill="1" applyBorder="1" applyAlignment="1">
      <alignment horizontal="center" vertical="center" wrapText="1"/>
      <protection/>
    </xf>
    <xf numFmtId="174" fontId="13" fillId="0" borderId="6" xfId="19" applyNumberFormat="1" applyFont="1" applyFill="1" applyBorder="1" applyAlignment="1">
      <alignment horizontal="center" vertical="center" wrapText="1"/>
      <protection/>
    </xf>
    <xf numFmtId="174" fontId="13" fillId="0" borderId="1" xfId="19" applyNumberFormat="1" applyFont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justify"/>
    </xf>
    <xf numFmtId="4" fontId="6" fillId="0" borderId="3" xfId="0" applyNumberFormat="1" applyFont="1" applyFill="1" applyBorder="1" applyAlignment="1">
      <alignment horizontal="center" vertical="center" wrapText="1"/>
    </xf>
    <xf numFmtId="0" fontId="2" fillId="3" borderId="29" xfId="0" applyFill="1" applyBorder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vertical="top" wrapText="1"/>
    </xf>
    <xf numFmtId="168" fontId="5" fillId="3" borderId="15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5" xfId="0" applyFont="1" applyFill="1" applyBorder="1" applyAlignment="1">
      <alignment wrapText="1"/>
    </xf>
    <xf numFmtId="0" fontId="7" fillId="3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" borderId="38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8" fillId="0" borderId="0" xfId="19" applyFont="1" applyAlignment="1">
      <alignment horizontal="center"/>
      <protection/>
    </xf>
    <xf numFmtId="0" fontId="13" fillId="0" borderId="11" xfId="19" applyFont="1" applyBorder="1" applyAlignment="1">
      <alignment horizontal="center"/>
      <protection/>
    </xf>
    <xf numFmtId="0" fontId="13" fillId="0" borderId="42" xfId="19" applyFont="1" applyBorder="1" applyAlignment="1">
      <alignment horizontal="center"/>
      <protection/>
    </xf>
    <xf numFmtId="0" fontId="13" fillId="0" borderId="30" xfId="19" applyFont="1" applyBorder="1" applyAlignment="1">
      <alignment horizontal="center"/>
      <protection/>
    </xf>
    <xf numFmtId="0" fontId="13" fillId="0" borderId="34" xfId="19" applyFont="1" applyBorder="1" applyAlignment="1">
      <alignment horizont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9" fillId="0" borderId="50" xfId="19" applyFont="1" applyBorder="1" applyAlignment="1">
      <alignment horizontal="center"/>
      <protection/>
    </xf>
    <xf numFmtId="0" fontId="19" fillId="0" borderId="8" xfId="19" applyFont="1" applyBorder="1" applyAlignment="1">
      <alignment horizontal="center"/>
      <protection/>
    </xf>
    <xf numFmtId="0" fontId="19" fillId="0" borderId="1" xfId="19" applyFont="1" applyBorder="1" applyAlignment="1">
      <alignment horizontal="center"/>
      <protection/>
    </xf>
    <xf numFmtId="0" fontId="13" fillId="0" borderId="39" xfId="19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52" xfId="0" applyBorder="1" applyAlignment="1">
      <alignment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5" fillId="0" borderId="45" xfId="0" applyFont="1" applyFill="1" applyBorder="1" applyAlignment="1">
      <alignment horizontal="left" vertical="top" wrapText="1" readingOrder="1"/>
    </xf>
    <xf numFmtId="0" fontId="5" fillId="0" borderId="57" xfId="0" applyFont="1" applyFill="1" applyBorder="1" applyAlignment="1">
      <alignment horizontal="left" vertical="top" wrapText="1" readingOrder="1"/>
    </xf>
    <xf numFmtId="0" fontId="5" fillId="0" borderId="46" xfId="0" applyFont="1" applyFill="1" applyBorder="1" applyAlignment="1">
      <alignment horizontal="left" vertical="top" wrapText="1" readingOrder="1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49" fontId="13" fillId="0" borderId="37" xfId="19" applyNumberFormat="1" applyFont="1" applyBorder="1" applyAlignment="1">
      <alignment horizontal="center" vertical="center"/>
      <protection/>
    </xf>
    <xf numFmtId="49" fontId="13" fillId="0" borderId="48" xfId="19" applyNumberFormat="1" applyFont="1" applyBorder="1" applyAlignment="1">
      <alignment horizontal="center" vertical="center"/>
      <protection/>
    </xf>
    <xf numFmtId="0" fontId="13" fillId="0" borderId="39" xfId="19" applyFont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34" xfId="19" applyFont="1" applyBorder="1" applyAlignment="1">
      <alignment horizontal="center" vertical="center" wrapText="1"/>
      <protection/>
    </xf>
    <xf numFmtId="0" fontId="13" fillId="0" borderId="58" xfId="19" applyFont="1" applyBorder="1" applyAlignment="1">
      <alignment horizontal="center" vertical="center" wrapText="1"/>
      <protection/>
    </xf>
    <xf numFmtId="0" fontId="12" fillId="0" borderId="0" xfId="19" applyFont="1" applyAlignment="1">
      <alignment horizontal="center"/>
      <protection/>
    </xf>
    <xf numFmtId="0" fontId="19" fillId="0" borderId="39" xfId="19" applyFont="1" applyBorder="1" applyAlignment="1">
      <alignment horizontal="center" vertical="top" wrapText="1"/>
      <protection/>
    </xf>
    <xf numFmtId="0" fontId="19" fillId="0" borderId="7" xfId="19" applyFont="1" applyBorder="1" applyAlignment="1">
      <alignment horizontal="center" vertical="top" wrapText="1"/>
      <protection/>
    </xf>
    <xf numFmtId="0" fontId="19" fillId="0" borderId="7" xfId="0" applyFont="1" applyBorder="1" applyAlignment="1">
      <alignment horizontal="center" vertical="top" wrapText="1"/>
    </xf>
    <xf numFmtId="0" fontId="13" fillId="0" borderId="34" xfId="19" applyFont="1" applyBorder="1" applyAlignment="1">
      <alignment horizontal="center" vertical="top" wrapText="1"/>
      <protection/>
    </xf>
    <xf numFmtId="0" fontId="13" fillId="0" borderId="58" xfId="19" applyFont="1" applyBorder="1" applyAlignment="1">
      <alignment horizontal="center" vertical="top" wrapText="1"/>
      <protection/>
    </xf>
    <xf numFmtId="0" fontId="13" fillId="0" borderId="58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/>
    </xf>
    <xf numFmtId="0" fontId="19" fillId="0" borderId="10" xfId="19" applyFont="1" applyFill="1" applyBorder="1" applyAlignment="1">
      <alignment horizontal="left" wrapText="1"/>
      <protection/>
    </xf>
    <xf numFmtId="0" fontId="19" fillId="0" borderId="10" xfId="0" applyFont="1" applyFill="1" applyBorder="1" applyAlignment="1">
      <alignment horizontal="left" wrapText="1"/>
    </xf>
    <xf numFmtId="0" fontId="19" fillId="0" borderId="59" xfId="0" applyFont="1" applyFill="1" applyBorder="1" applyAlignment="1">
      <alignment horizontal="left" wrapText="1"/>
    </xf>
    <xf numFmtId="0" fontId="19" fillId="0" borderId="4" xfId="19" applyFont="1" applyBorder="1" applyAlignment="1">
      <alignment horizontal="center" vertical="top" wrapText="1"/>
      <protection/>
    </xf>
    <xf numFmtId="0" fontId="19" fillId="0" borderId="1" xfId="19" applyFont="1" applyBorder="1" applyAlignment="1">
      <alignment horizontal="center" vertical="top" wrapText="1"/>
      <protection/>
    </xf>
    <xf numFmtId="0" fontId="19" fillId="0" borderId="5" xfId="19" applyFont="1" applyBorder="1" applyAlignment="1">
      <alignment horizontal="center" vertical="top" wrapText="1"/>
      <protection/>
    </xf>
    <xf numFmtId="0" fontId="13" fillId="0" borderId="19" xfId="19" applyFont="1" applyBorder="1" applyAlignment="1">
      <alignment horizontal="center" vertical="top" wrapText="1"/>
      <protection/>
    </xf>
    <xf numFmtId="0" fontId="13" fillId="0" borderId="15" xfId="19" applyFont="1" applyBorder="1" applyAlignment="1">
      <alignment horizontal="center" vertical="top" wrapText="1"/>
      <protection/>
    </xf>
    <xf numFmtId="0" fontId="13" fillId="0" borderId="60" xfId="19" applyFont="1" applyBorder="1" applyAlignment="1">
      <alignment horizontal="center" vertical="top" wrapText="1"/>
      <protection/>
    </xf>
    <xf numFmtId="0" fontId="19" fillId="0" borderId="59" xfId="19" applyFont="1" applyFill="1" applyBorder="1" applyAlignment="1">
      <alignment horizontal="left" wrapText="1"/>
      <protection/>
    </xf>
    <xf numFmtId="0" fontId="19" fillId="0" borderId="25" xfId="0" applyFont="1" applyFill="1" applyBorder="1" applyAlignment="1">
      <alignment horizontal="left" wrapText="1"/>
    </xf>
    <xf numFmtId="0" fontId="13" fillId="0" borderId="46" xfId="19" applyFont="1" applyBorder="1" applyAlignment="1">
      <alignment horizontal="center" vertical="top" wrapText="1"/>
      <protection/>
    </xf>
    <xf numFmtId="0" fontId="19" fillId="0" borderId="59" xfId="19" applyFont="1" applyFill="1" applyBorder="1" applyAlignment="1">
      <alignment horizontal="left"/>
      <protection/>
    </xf>
    <xf numFmtId="0" fontId="19" fillId="0" borderId="25" xfId="0" applyFont="1" applyFill="1" applyBorder="1" applyAlignment="1">
      <alignment horizontal="left"/>
    </xf>
    <xf numFmtId="0" fontId="19" fillId="0" borderId="27" xfId="19" applyFont="1" applyFill="1" applyBorder="1" applyAlignment="1">
      <alignment horizontal="left" wrapText="1"/>
      <protection/>
    </xf>
    <xf numFmtId="0" fontId="19" fillId="0" borderId="36" xfId="19" applyFont="1" applyBorder="1" applyAlignment="1">
      <alignment horizontal="center" vertical="top" wrapText="1"/>
      <protection/>
    </xf>
    <xf numFmtId="0" fontId="19" fillId="0" borderId="29" xfId="19" applyFont="1" applyBorder="1" applyAlignment="1">
      <alignment horizontal="center" vertical="top" wrapText="1"/>
      <protection/>
    </xf>
    <xf numFmtId="0" fontId="19" fillId="0" borderId="61" xfId="19" applyFont="1" applyBorder="1" applyAlignment="1">
      <alignment horizontal="center" vertical="top" wrapText="1"/>
      <protection/>
    </xf>
    <xf numFmtId="0" fontId="19" fillId="0" borderId="25" xfId="19" applyFont="1" applyFill="1" applyBorder="1" applyAlignment="1">
      <alignment horizontal="left" wrapText="1"/>
      <protection/>
    </xf>
    <xf numFmtId="0" fontId="13" fillId="0" borderId="62" xfId="19" applyFont="1" applyBorder="1" applyAlignment="1">
      <alignment horizontal="center" vertical="top" wrapText="1"/>
      <protection/>
    </xf>
    <xf numFmtId="0" fontId="19" fillId="0" borderId="39" xfId="19" applyFont="1" applyFill="1" applyBorder="1" applyAlignment="1">
      <alignment horizontal="left" wrapText="1"/>
      <protection/>
    </xf>
    <xf numFmtId="0" fontId="19" fillId="0" borderId="39" xfId="0" applyFont="1" applyFill="1" applyBorder="1" applyAlignment="1">
      <alignment horizontal="left" wrapText="1"/>
    </xf>
    <xf numFmtId="0" fontId="13" fillId="0" borderId="37" xfId="0" applyFont="1" applyBorder="1" applyAlignment="1">
      <alignment horizontal="center" vertical="top"/>
    </xf>
    <xf numFmtId="0" fontId="13" fillId="0" borderId="48" xfId="0" applyFont="1" applyBorder="1" applyAlignment="1">
      <alignment horizontal="center" vertical="top"/>
    </xf>
    <xf numFmtId="0" fontId="13" fillId="0" borderId="37" xfId="19" applyFont="1" applyBorder="1" applyAlignment="1">
      <alignment horizontal="center" vertical="top"/>
      <protection/>
    </xf>
    <xf numFmtId="0" fontId="13" fillId="0" borderId="48" xfId="19" applyFont="1" applyBorder="1" applyAlignment="1">
      <alignment horizontal="center" vertical="top"/>
      <protection/>
    </xf>
    <xf numFmtId="0" fontId="13" fillId="0" borderId="19" xfId="19" applyFont="1" applyBorder="1" applyAlignment="1">
      <alignment horizontal="center" vertical="center" wrapText="1"/>
      <protection/>
    </xf>
    <xf numFmtId="0" fontId="13" fillId="0" borderId="15" xfId="19" applyFont="1" applyBorder="1" applyAlignment="1">
      <alignment horizontal="center" vertical="center" wrapText="1"/>
      <protection/>
    </xf>
    <xf numFmtId="0" fontId="13" fillId="0" borderId="17" xfId="19" applyFont="1" applyBorder="1" applyAlignment="1">
      <alignment horizontal="center" vertical="center" wrapText="1"/>
      <protection/>
    </xf>
    <xf numFmtId="49" fontId="13" fillId="0" borderId="40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9" fontId="13" fillId="0" borderId="21" xfId="19" applyNumberFormat="1" applyFont="1" applyBorder="1" applyAlignment="1">
      <alignment horizontal="center" vertical="center"/>
      <protection/>
    </xf>
    <xf numFmtId="0" fontId="13" fillId="0" borderId="16" xfId="19" applyFont="1" applyBorder="1" applyAlignment="1">
      <alignment horizontal="center" vertical="center" wrapText="1"/>
      <protection/>
    </xf>
    <xf numFmtId="49" fontId="13" fillId="0" borderId="5" xfId="19" applyNumberFormat="1" applyFont="1" applyBorder="1" applyAlignment="1">
      <alignment horizontal="center" vertical="center"/>
      <protection/>
    </xf>
    <xf numFmtId="49" fontId="13" fillId="0" borderId="7" xfId="19" applyNumberFormat="1" applyFont="1" applyBorder="1" applyAlignment="1">
      <alignment horizontal="center" vertical="center"/>
      <protection/>
    </xf>
    <xf numFmtId="0" fontId="13" fillId="0" borderId="7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39" xfId="19" applyFont="1" applyBorder="1" applyAlignment="1">
      <alignment horizontal="center" vertical="top" wrapText="1"/>
      <protection/>
    </xf>
    <xf numFmtId="0" fontId="13" fillId="0" borderId="7" xfId="19" applyFont="1" applyBorder="1" applyAlignment="1">
      <alignment horizontal="center" vertical="top" wrapText="1"/>
      <protection/>
    </xf>
    <xf numFmtId="0" fontId="13" fillId="0" borderId="7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9" xfId="19" applyFont="1" applyFill="1" applyBorder="1" applyAlignment="1">
      <alignment horizontal="center" vertical="center" wrapText="1"/>
      <protection/>
    </xf>
    <xf numFmtId="0" fontId="13" fillId="0" borderId="7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42" xfId="19" applyFont="1" applyBorder="1" applyAlignment="1">
      <alignment horizontal="center" vertical="center" wrapText="1"/>
      <protection/>
    </xf>
    <xf numFmtId="0" fontId="13" fillId="0" borderId="37" xfId="19" applyFont="1" applyBorder="1" applyAlignment="1">
      <alignment horizontal="center" vertical="center"/>
      <protection/>
    </xf>
    <xf numFmtId="0" fontId="13" fillId="0" borderId="48" xfId="19" applyFont="1" applyBorder="1" applyAlignment="1">
      <alignment horizontal="center" vertical="center"/>
      <protection/>
    </xf>
    <xf numFmtId="0" fontId="13" fillId="0" borderId="35" xfId="19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center" vertical="center" wrapText="1"/>
      <protection/>
    </xf>
    <xf numFmtId="0" fontId="13" fillId="0" borderId="45" xfId="19" applyFont="1" applyBorder="1" applyAlignment="1">
      <alignment horizontal="center" vertical="center" wrapText="1"/>
      <protection/>
    </xf>
    <xf numFmtId="0" fontId="13" fillId="0" borderId="57" xfId="19" applyFont="1" applyBorder="1" applyAlignment="1">
      <alignment horizontal="center" vertical="center" wrapText="1"/>
      <protection/>
    </xf>
    <xf numFmtId="0" fontId="13" fillId="0" borderId="46" xfId="19" applyFont="1" applyBorder="1" applyAlignment="1">
      <alignment horizontal="center" vertical="center" wrapText="1"/>
      <protection/>
    </xf>
    <xf numFmtId="0" fontId="13" fillId="0" borderId="14" xfId="19" applyFont="1" applyBorder="1" applyAlignment="1">
      <alignment horizontal="center" vertical="center"/>
      <protection/>
    </xf>
    <xf numFmtId="0" fontId="13" fillId="0" borderId="40" xfId="19" applyFont="1" applyBorder="1" applyAlignment="1">
      <alignment horizontal="center" vertical="center"/>
      <protection/>
    </xf>
    <xf numFmtId="0" fontId="13" fillId="0" borderId="21" xfId="19" applyFont="1" applyBorder="1" applyAlignment="1">
      <alignment horizontal="center" vertical="center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 ФАС за 2 кв (общий)" xfId="19"/>
    <cellStyle name="Обычный_Приложение №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227"/>
  <sheetViews>
    <sheetView tabSelected="1" zoomScale="85" zoomScaleNormal="85" zoomScaleSheetLayoutView="100" workbookViewId="0" topLeftCell="A1">
      <selection activeCell="J14" sqref="J14"/>
    </sheetView>
  </sheetViews>
  <sheetFormatPr defaultColWidth="9.00390625" defaultRowHeight="12.75"/>
  <cols>
    <col min="1" max="1" width="5.375" style="10" customWidth="1"/>
    <col min="2" max="2" width="23.875" style="30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8" width="10.75390625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6" s="4" customFormat="1" ht="15" customHeight="1">
      <c r="A1" s="284" t="s">
        <v>1901</v>
      </c>
      <c r="B1" s="284"/>
      <c r="C1" s="284"/>
      <c r="D1" s="284"/>
      <c r="E1" s="284"/>
      <c r="F1" s="284"/>
    </row>
    <row r="2" spans="1:6" s="4" customFormat="1" ht="15" customHeight="1">
      <c r="A2" s="284" t="s">
        <v>1902</v>
      </c>
      <c r="B2" s="284"/>
      <c r="C2" s="284"/>
      <c r="D2" s="284"/>
      <c r="E2" s="284"/>
      <c r="F2" s="284"/>
    </row>
    <row r="3" spans="1:6" s="4" customFormat="1" ht="15" customHeight="1">
      <c r="A3" s="284" t="s">
        <v>1903</v>
      </c>
      <c r="B3" s="284"/>
      <c r="C3" s="284"/>
      <c r="D3" s="284"/>
      <c r="E3" s="284"/>
      <c r="F3" s="284"/>
    </row>
    <row r="4" spans="1:6" s="4" customFormat="1" ht="15" customHeight="1">
      <c r="A4" s="284" t="s">
        <v>1904</v>
      </c>
      <c r="B4" s="284"/>
      <c r="C4" s="284"/>
      <c r="D4" s="284"/>
      <c r="E4" s="284"/>
      <c r="F4" s="284"/>
    </row>
    <row r="5" spans="1:6" s="4" customFormat="1" ht="15" customHeight="1">
      <c r="A5" s="285" t="s">
        <v>1905</v>
      </c>
      <c r="B5" s="285"/>
      <c r="C5" s="285"/>
      <c r="D5" s="285"/>
      <c r="E5" s="285"/>
      <c r="F5" s="285"/>
    </row>
    <row r="6" spans="1:6" s="4" customFormat="1" ht="15" customHeight="1">
      <c r="A6" s="285" t="s">
        <v>1906</v>
      </c>
      <c r="B6" s="285"/>
      <c r="C6" s="285"/>
      <c r="D6" s="285"/>
      <c r="E6" s="285"/>
      <c r="F6" s="285"/>
    </row>
    <row r="7" spans="1:6" s="4" customFormat="1" ht="15" customHeight="1">
      <c r="A7" s="285" t="s">
        <v>1907</v>
      </c>
      <c r="B7" s="285"/>
      <c r="C7" s="285"/>
      <c r="D7" s="285"/>
      <c r="E7" s="285"/>
      <c r="F7" s="285"/>
    </row>
    <row r="8" spans="1:6" s="4" customFormat="1" ht="15" customHeight="1">
      <c r="A8" s="286" t="s">
        <v>1908</v>
      </c>
      <c r="B8" s="286"/>
      <c r="C8" s="286"/>
      <c r="D8" s="286"/>
      <c r="E8" s="286"/>
      <c r="F8" s="286"/>
    </row>
    <row r="9" spans="1:6" s="4" customFormat="1" ht="15" customHeight="1" thickBot="1">
      <c r="A9" s="112"/>
      <c r="B9" s="112"/>
      <c r="C9" s="112"/>
      <c r="D9" s="112"/>
      <c r="E9" s="112"/>
      <c r="F9" s="112"/>
    </row>
    <row r="10" spans="1:13" ht="142.5" thickBot="1">
      <c r="A10" s="18" t="s">
        <v>1930</v>
      </c>
      <c r="B10" s="18" t="s">
        <v>1920</v>
      </c>
      <c r="C10" s="18" t="s">
        <v>1899</v>
      </c>
      <c r="D10" s="18" t="s">
        <v>1921</v>
      </c>
      <c r="E10" s="19" t="s">
        <v>1931</v>
      </c>
      <c r="F10" s="18" t="s">
        <v>1900</v>
      </c>
      <c r="K10" s="16"/>
      <c r="L10" s="16"/>
      <c r="M10" s="16"/>
    </row>
    <row r="11" spans="1:13" ht="16.5" thickBot="1">
      <c r="A11" s="49">
        <v>1</v>
      </c>
      <c r="B11" s="18">
        <v>2</v>
      </c>
      <c r="C11" s="18">
        <v>3</v>
      </c>
      <c r="D11" s="18">
        <v>4</v>
      </c>
      <c r="E11" s="20">
        <v>5</v>
      </c>
      <c r="F11" s="18">
        <v>6</v>
      </c>
      <c r="K11" s="16"/>
      <c r="L11" s="16"/>
      <c r="M11" s="16"/>
    </row>
    <row r="12" spans="1:6" ht="15.75" customHeight="1">
      <c r="A12" s="287">
        <v>1</v>
      </c>
      <c r="B12" s="291" t="s">
        <v>6</v>
      </c>
      <c r="C12" s="290" t="s">
        <v>2051</v>
      </c>
      <c r="D12" s="46" t="s">
        <v>2066</v>
      </c>
      <c r="E12" s="99">
        <v>-1.8403910000000003</v>
      </c>
      <c r="F12" s="47"/>
    </row>
    <row r="13" spans="1:6" ht="15.75">
      <c r="A13" s="287"/>
      <c r="B13" s="289"/>
      <c r="C13" s="287"/>
      <c r="D13" s="37" t="s">
        <v>2030</v>
      </c>
      <c r="E13" s="38">
        <v>0.13336000000000015</v>
      </c>
      <c r="F13" s="47"/>
    </row>
    <row r="14" spans="1:6" ht="15.75">
      <c r="A14" s="287"/>
      <c r="B14" s="289"/>
      <c r="C14" s="287"/>
      <c r="D14" s="37" t="s">
        <v>2031</v>
      </c>
      <c r="E14" s="38">
        <v>49.951098</v>
      </c>
      <c r="F14" s="47"/>
    </row>
    <row r="15" spans="1:6" ht="15.75" customHeight="1">
      <c r="A15" s="287"/>
      <c r="B15" s="289"/>
      <c r="C15" s="287" t="s">
        <v>2052</v>
      </c>
      <c r="D15" s="37" t="s">
        <v>2032</v>
      </c>
      <c r="E15" s="38">
        <v>0.004147000000000012</v>
      </c>
      <c r="F15" s="47"/>
    </row>
    <row r="16" spans="1:6" ht="15.75">
      <c r="A16" s="287"/>
      <c r="B16" s="289"/>
      <c r="C16" s="287"/>
      <c r="D16" s="37" t="s">
        <v>2028</v>
      </c>
      <c r="E16" s="38">
        <v>0</v>
      </c>
      <c r="F16" s="47"/>
    </row>
    <row r="17" spans="1:6" ht="15.75">
      <c r="A17" s="287"/>
      <c r="B17" s="290"/>
      <c r="C17" s="287"/>
      <c r="D17" s="37" t="s">
        <v>2033</v>
      </c>
      <c r="E17" s="38">
        <v>2.7708320000000004</v>
      </c>
      <c r="F17" s="47"/>
    </row>
    <row r="18" spans="1:6" ht="15.75" customHeight="1">
      <c r="A18" s="287">
        <v>2</v>
      </c>
      <c r="B18" s="287" t="s">
        <v>2034</v>
      </c>
      <c r="C18" s="287" t="s">
        <v>2050</v>
      </c>
      <c r="D18" s="37" t="s">
        <v>2035</v>
      </c>
      <c r="E18" s="38">
        <v>-0.12657999999999991</v>
      </c>
      <c r="F18" s="47"/>
    </row>
    <row r="19" spans="1:6" ht="15.75">
      <c r="A19" s="287"/>
      <c r="B19" s="287"/>
      <c r="C19" s="287"/>
      <c r="D19" s="37" t="s">
        <v>2036</v>
      </c>
      <c r="E19" s="38">
        <v>0.11464899999999956</v>
      </c>
      <c r="F19" s="47"/>
    </row>
    <row r="20" spans="1:6" ht="15.75">
      <c r="A20" s="287"/>
      <c r="B20" s="287"/>
      <c r="C20" s="287"/>
      <c r="D20" s="37" t="s">
        <v>2037</v>
      </c>
      <c r="E20" s="38">
        <v>0</v>
      </c>
      <c r="F20" s="47"/>
    </row>
    <row r="21" spans="1:6" ht="15.75" customHeight="1">
      <c r="A21" s="287">
        <v>3</v>
      </c>
      <c r="B21" s="287" t="s">
        <v>2038</v>
      </c>
      <c r="C21" s="288" t="s">
        <v>1934</v>
      </c>
      <c r="D21" s="37" t="s">
        <v>2067</v>
      </c>
      <c r="E21" s="38">
        <v>-0.155103</v>
      </c>
      <c r="F21" s="47"/>
    </row>
    <row r="22" spans="1:6" ht="15.75">
      <c r="A22" s="287"/>
      <c r="B22" s="287"/>
      <c r="C22" s="289"/>
      <c r="D22" s="37" t="s">
        <v>2039</v>
      </c>
      <c r="E22" s="38">
        <v>1.147793</v>
      </c>
      <c r="F22" s="47"/>
    </row>
    <row r="23" spans="1:6" ht="15.75">
      <c r="A23" s="287"/>
      <c r="B23" s="287"/>
      <c r="C23" s="290"/>
      <c r="D23" s="29" t="s">
        <v>2040</v>
      </c>
      <c r="E23" s="48">
        <v>-102.63294899999998</v>
      </c>
      <c r="F23" s="47"/>
    </row>
    <row r="24" spans="1:6" ht="15.75" customHeight="1">
      <c r="A24" s="287">
        <v>4</v>
      </c>
      <c r="B24" s="287" t="s">
        <v>2041</v>
      </c>
      <c r="C24" s="287" t="s">
        <v>1936</v>
      </c>
      <c r="D24" s="37" t="s">
        <v>7</v>
      </c>
      <c r="E24" s="38">
        <v>-0.007562999999999986</v>
      </c>
      <c r="F24" s="47"/>
    </row>
    <row r="25" spans="1:6" ht="15.75">
      <c r="A25" s="287"/>
      <c r="B25" s="287"/>
      <c r="C25" s="287"/>
      <c r="D25" s="37" t="s">
        <v>2042</v>
      </c>
      <c r="E25" s="38">
        <v>3.5064069999999994</v>
      </c>
      <c r="F25" s="47"/>
    </row>
    <row r="26" spans="1:6" ht="15.75">
      <c r="A26" s="287"/>
      <c r="B26" s="287"/>
      <c r="C26" s="287"/>
      <c r="D26" s="37" t="s">
        <v>2043</v>
      </c>
      <c r="E26" s="38">
        <v>0.12199800000000005</v>
      </c>
      <c r="F26" s="47"/>
    </row>
    <row r="27" spans="1:6" ht="15.75" customHeight="1">
      <c r="A27" s="287">
        <v>5</v>
      </c>
      <c r="B27" s="288" t="s">
        <v>2044</v>
      </c>
      <c r="C27" s="288" t="s">
        <v>2049</v>
      </c>
      <c r="D27" s="37" t="s">
        <v>2068</v>
      </c>
      <c r="E27" s="38">
        <v>-0.06876599999999988</v>
      </c>
      <c r="F27" s="47"/>
    </row>
    <row r="28" spans="1:6" ht="15.75">
      <c r="A28" s="287"/>
      <c r="B28" s="289"/>
      <c r="C28" s="289"/>
      <c r="D28" s="37" t="s">
        <v>2045</v>
      </c>
      <c r="E28" s="38">
        <v>0.5394670000000001</v>
      </c>
      <c r="F28" s="47"/>
    </row>
    <row r="29" spans="1:6" ht="15.75">
      <c r="A29" s="287"/>
      <c r="B29" s="289"/>
      <c r="C29" s="290"/>
      <c r="D29" s="37" t="s">
        <v>2046</v>
      </c>
      <c r="E29" s="38">
        <v>3.536322</v>
      </c>
      <c r="F29" s="47"/>
    </row>
    <row r="30" spans="1:6" ht="15.75" customHeight="1">
      <c r="A30" s="287"/>
      <c r="B30" s="289"/>
      <c r="C30" s="288" t="s">
        <v>1935</v>
      </c>
      <c r="D30" s="37" t="s">
        <v>2069</v>
      </c>
      <c r="E30" s="38">
        <v>0.00950200000000001</v>
      </c>
      <c r="F30" s="47"/>
    </row>
    <row r="31" spans="1:6" ht="15.75">
      <c r="A31" s="287"/>
      <c r="B31" s="289"/>
      <c r="C31" s="289"/>
      <c r="D31" s="37" t="s">
        <v>2047</v>
      </c>
      <c r="E31" s="38">
        <v>-0.000279999999999999</v>
      </c>
      <c r="F31" s="47"/>
    </row>
    <row r="32" spans="1:6" ht="16.5" thickBot="1">
      <c r="A32" s="287"/>
      <c r="B32" s="295"/>
      <c r="C32" s="295"/>
      <c r="D32" s="37" t="s">
        <v>2037</v>
      </c>
      <c r="E32" s="38">
        <v>0</v>
      </c>
      <c r="F32" s="47"/>
    </row>
    <row r="33" spans="1:6" ht="16.5" thickBot="1">
      <c r="A33" s="203"/>
      <c r="B33" s="42" t="s">
        <v>2029</v>
      </c>
      <c r="C33" s="43"/>
      <c r="D33" s="44"/>
      <c r="E33" s="45">
        <f>SUM(E12:E32)</f>
        <v>-42.996056999999965</v>
      </c>
      <c r="F33" s="129"/>
    </row>
    <row r="34" spans="1:6" ht="15.75">
      <c r="A34" s="271">
        <v>6</v>
      </c>
      <c r="B34" s="261" t="s">
        <v>2057</v>
      </c>
      <c r="C34" s="272" t="s">
        <v>621</v>
      </c>
      <c r="D34" s="46" t="s">
        <v>79</v>
      </c>
      <c r="E34" s="269">
        <v>-58.78</v>
      </c>
      <c r="F34" s="63"/>
    </row>
    <row r="35" spans="1:6" ht="15.75">
      <c r="A35" s="293"/>
      <c r="B35" s="294"/>
      <c r="C35" s="292"/>
      <c r="D35" s="29" t="s">
        <v>80</v>
      </c>
      <c r="E35" s="270"/>
      <c r="F35" s="52"/>
    </row>
    <row r="36" spans="1:6" ht="15.75">
      <c r="A36" s="293"/>
      <c r="B36" s="294"/>
      <c r="C36" s="292"/>
      <c r="D36" s="29" t="s">
        <v>81</v>
      </c>
      <c r="E36" s="270"/>
      <c r="F36" s="52"/>
    </row>
    <row r="37" spans="1:6" ht="15.75">
      <c r="A37" s="293">
        <v>7</v>
      </c>
      <c r="B37" s="294" t="s">
        <v>2059</v>
      </c>
      <c r="C37" s="292" t="s">
        <v>10</v>
      </c>
      <c r="D37" s="29" t="s">
        <v>82</v>
      </c>
      <c r="E37" s="270">
        <v>-426.0359</v>
      </c>
      <c r="F37" s="52"/>
    </row>
    <row r="38" spans="1:6" ht="15.75">
      <c r="A38" s="293"/>
      <c r="B38" s="294"/>
      <c r="C38" s="292"/>
      <c r="D38" s="29" t="s">
        <v>83</v>
      </c>
      <c r="E38" s="270"/>
      <c r="F38" s="52"/>
    </row>
    <row r="39" spans="1:6" ht="15.75">
      <c r="A39" s="293"/>
      <c r="B39" s="294"/>
      <c r="C39" s="292"/>
      <c r="D39" s="29" t="s">
        <v>84</v>
      </c>
      <c r="E39" s="270"/>
      <c r="F39" s="52"/>
    </row>
    <row r="40" spans="1:6" ht="15.75">
      <c r="A40" s="293"/>
      <c r="B40" s="294"/>
      <c r="C40" s="292" t="s">
        <v>11</v>
      </c>
      <c r="D40" s="29" t="s">
        <v>85</v>
      </c>
      <c r="E40" s="270">
        <v>-163.8661</v>
      </c>
      <c r="F40" s="52"/>
    </row>
    <row r="41" spans="1:6" ht="15.75">
      <c r="A41" s="293"/>
      <c r="B41" s="294"/>
      <c r="C41" s="292"/>
      <c r="D41" s="29" t="s">
        <v>86</v>
      </c>
      <c r="E41" s="270"/>
      <c r="F41" s="52"/>
    </row>
    <row r="42" spans="1:6" ht="15.75">
      <c r="A42" s="293"/>
      <c r="B42" s="294"/>
      <c r="C42" s="292"/>
      <c r="D42" s="29" t="s">
        <v>87</v>
      </c>
      <c r="E42" s="270"/>
      <c r="F42" s="52"/>
    </row>
    <row r="43" spans="1:6" ht="15.75">
      <c r="A43" s="293"/>
      <c r="B43" s="294"/>
      <c r="C43" s="292" t="s">
        <v>621</v>
      </c>
      <c r="D43" s="29" t="s">
        <v>88</v>
      </c>
      <c r="E43" s="262">
        <v>-12.6788</v>
      </c>
      <c r="F43" s="52"/>
    </row>
    <row r="44" spans="1:6" ht="15.75">
      <c r="A44" s="293"/>
      <c r="B44" s="294"/>
      <c r="C44" s="292"/>
      <c r="D44" s="29" t="s">
        <v>2055</v>
      </c>
      <c r="E44" s="263"/>
      <c r="F44" s="52"/>
    </row>
    <row r="45" spans="1:6" ht="15.75">
      <c r="A45" s="293"/>
      <c r="B45" s="294"/>
      <c r="C45" s="292"/>
      <c r="D45" s="29" t="s">
        <v>89</v>
      </c>
      <c r="E45" s="264"/>
      <c r="F45" s="52"/>
    </row>
    <row r="46" spans="1:6" ht="15.75">
      <c r="A46" s="293">
        <v>8</v>
      </c>
      <c r="B46" s="294" t="s">
        <v>2060</v>
      </c>
      <c r="C46" s="292" t="s">
        <v>12</v>
      </c>
      <c r="D46" s="29" t="s">
        <v>90</v>
      </c>
      <c r="E46" s="270">
        <v>-64.4974</v>
      </c>
      <c r="F46" s="52"/>
    </row>
    <row r="47" spans="1:6" ht="15.75">
      <c r="A47" s="293"/>
      <c r="B47" s="294"/>
      <c r="C47" s="292"/>
      <c r="D47" s="29" t="s">
        <v>91</v>
      </c>
      <c r="E47" s="270"/>
      <c r="F47" s="52"/>
    </row>
    <row r="48" spans="1:6" ht="15.75">
      <c r="A48" s="293"/>
      <c r="B48" s="294"/>
      <c r="C48" s="292"/>
      <c r="D48" s="29" t="s">
        <v>92</v>
      </c>
      <c r="E48" s="270"/>
      <c r="F48" s="52"/>
    </row>
    <row r="49" spans="1:6" ht="15.75">
      <c r="A49" s="293"/>
      <c r="B49" s="294"/>
      <c r="C49" s="292" t="s">
        <v>13</v>
      </c>
      <c r="D49" s="29" t="s">
        <v>93</v>
      </c>
      <c r="E49" s="270">
        <v>-28.2941</v>
      </c>
      <c r="F49" s="52"/>
    </row>
    <row r="50" spans="1:6" ht="15.75">
      <c r="A50" s="293"/>
      <c r="B50" s="294"/>
      <c r="C50" s="292"/>
      <c r="D50" s="29" t="s">
        <v>94</v>
      </c>
      <c r="E50" s="270"/>
      <c r="F50" s="52"/>
    </row>
    <row r="51" spans="1:6" ht="15.75">
      <c r="A51" s="293"/>
      <c r="B51" s="294"/>
      <c r="C51" s="292"/>
      <c r="D51" s="29" t="s">
        <v>95</v>
      </c>
      <c r="E51" s="270"/>
      <c r="F51" s="52"/>
    </row>
    <row r="52" spans="1:6" ht="15.75">
      <c r="A52" s="268">
        <v>9</v>
      </c>
      <c r="B52" s="294" t="s">
        <v>2061</v>
      </c>
      <c r="C52" s="292" t="s">
        <v>14</v>
      </c>
      <c r="D52" s="29" t="s">
        <v>96</v>
      </c>
      <c r="E52" s="270">
        <v>-83.7569</v>
      </c>
      <c r="F52" s="52"/>
    </row>
    <row r="53" spans="1:6" ht="15.75">
      <c r="A53" s="268"/>
      <c r="B53" s="294"/>
      <c r="C53" s="292"/>
      <c r="D53" s="29" t="s">
        <v>97</v>
      </c>
      <c r="E53" s="270"/>
      <c r="F53" s="52"/>
    </row>
    <row r="54" spans="1:6" ht="15.75">
      <c r="A54" s="268"/>
      <c r="B54" s="294"/>
      <c r="C54" s="292"/>
      <c r="D54" s="29" t="s">
        <v>98</v>
      </c>
      <c r="E54" s="270"/>
      <c r="F54" s="52"/>
    </row>
    <row r="55" spans="1:6" ht="15.75">
      <c r="A55" s="268"/>
      <c r="B55" s="294"/>
      <c r="C55" s="292" t="s">
        <v>15</v>
      </c>
      <c r="D55" s="29" t="s">
        <v>99</v>
      </c>
      <c r="E55" s="270">
        <v>-57.6433</v>
      </c>
      <c r="F55" s="52"/>
    </row>
    <row r="56" spans="1:6" ht="15.75">
      <c r="A56" s="268"/>
      <c r="B56" s="294"/>
      <c r="C56" s="292"/>
      <c r="D56" s="29" t="s">
        <v>100</v>
      </c>
      <c r="E56" s="270"/>
      <c r="F56" s="52"/>
    </row>
    <row r="57" spans="1:6" ht="15.75">
      <c r="A57" s="268"/>
      <c r="B57" s="294"/>
      <c r="C57" s="292"/>
      <c r="D57" s="29" t="s">
        <v>87</v>
      </c>
      <c r="E57" s="270"/>
      <c r="F57" s="52"/>
    </row>
    <row r="58" spans="1:6" ht="15.75">
      <c r="A58" s="293">
        <v>10</v>
      </c>
      <c r="B58" s="294" t="s">
        <v>2062</v>
      </c>
      <c r="C58" s="292" t="s">
        <v>9</v>
      </c>
      <c r="D58" s="29" t="s">
        <v>101</v>
      </c>
      <c r="E58" s="270">
        <v>-427.98261</v>
      </c>
      <c r="F58" s="52"/>
    </row>
    <row r="59" spans="1:6" ht="15.75">
      <c r="A59" s="293"/>
      <c r="B59" s="294"/>
      <c r="C59" s="292"/>
      <c r="D59" s="29" t="s">
        <v>102</v>
      </c>
      <c r="E59" s="270"/>
      <c r="F59" s="52"/>
    </row>
    <row r="60" spans="1:6" ht="15.75">
      <c r="A60" s="293"/>
      <c r="B60" s="294"/>
      <c r="C60" s="292"/>
      <c r="D60" s="29" t="s">
        <v>103</v>
      </c>
      <c r="E60" s="270"/>
      <c r="F60" s="52"/>
    </row>
    <row r="61" spans="1:6" ht="15.75">
      <c r="A61" s="293">
        <v>11</v>
      </c>
      <c r="B61" s="294" t="s">
        <v>2063</v>
      </c>
      <c r="C61" s="292" t="s">
        <v>2071</v>
      </c>
      <c r="D61" s="29" t="s">
        <v>104</v>
      </c>
      <c r="E61" s="270">
        <v>-292.9464</v>
      </c>
      <c r="F61" s="52"/>
    </row>
    <row r="62" spans="1:6" ht="15.75">
      <c r="A62" s="293"/>
      <c r="B62" s="294"/>
      <c r="C62" s="292"/>
      <c r="D62" s="29" t="s">
        <v>2056</v>
      </c>
      <c r="E62" s="270"/>
      <c r="F62" s="52"/>
    </row>
    <row r="63" spans="1:6" ht="15.75">
      <c r="A63" s="293"/>
      <c r="B63" s="294"/>
      <c r="C63" s="292"/>
      <c r="D63" s="29" t="s">
        <v>98</v>
      </c>
      <c r="E63" s="270"/>
      <c r="F63" s="52"/>
    </row>
    <row r="64" spans="1:6" ht="15.75">
      <c r="A64" s="293"/>
      <c r="B64" s="294"/>
      <c r="C64" s="292" t="s">
        <v>2070</v>
      </c>
      <c r="D64" s="29" t="s">
        <v>105</v>
      </c>
      <c r="E64" s="270">
        <v>-125.382</v>
      </c>
      <c r="F64" s="52"/>
    </row>
    <row r="65" spans="1:6" ht="15.75">
      <c r="A65" s="293"/>
      <c r="B65" s="294"/>
      <c r="C65" s="292"/>
      <c r="D65" s="29" t="s">
        <v>106</v>
      </c>
      <c r="E65" s="270"/>
      <c r="F65" s="52"/>
    </row>
    <row r="66" spans="1:6" ht="15.75">
      <c r="A66" s="293"/>
      <c r="B66" s="294"/>
      <c r="C66" s="292"/>
      <c r="D66" s="29" t="s">
        <v>89</v>
      </c>
      <c r="E66" s="270"/>
      <c r="F66" s="52"/>
    </row>
    <row r="67" spans="1:6" ht="15.75">
      <c r="A67" s="293">
        <v>12</v>
      </c>
      <c r="B67" s="294" t="s">
        <v>2064</v>
      </c>
      <c r="C67" s="292" t="s">
        <v>16</v>
      </c>
      <c r="D67" s="29" t="s">
        <v>107</v>
      </c>
      <c r="E67" s="270">
        <v>-208.6138</v>
      </c>
      <c r="F67" s="52"/>
    </row>
    <row r="68" spans="1:6" ht="15.75">
      <c r="A68" s="293"/>
      <c r="B68" s="294"/>
      <c r="C68" s="292"/>
      <c r="D68" s="29" t="s">
        <v>108</v>
      </c>
      <c r="E68" s="270"/>
      <c r="F68" s="52"/>
    </row>
    <row r="69" spans="1:6" ht="15.75">
      <c r="A69" s="293"/>
      <c r="B69" s="294"/>
      <c r="C69" s="292"/>
      <c r="D69" s="29" t="s">
        <v>109</v>
      </c>
      <c r="E69" s="270"/>
      <c r="F69" s="52"/>
    </row>
    <row r="70" spans="1:6" ht="15.75">
      <c r="A70" s="293">
        <v>13</v>
      </c>
      <c r="B70" s="294" t="s">
        <v>2065</v>
      </c>
      <c r="C70" s="292" t="s">
        <v>17</v>
      </c>
      <c r="D70" s="29" t="s">
        <v>110</v>
      </c>
      <c r="E70" s="270">
        <v>-82.2692</v>
      </c>
      <c r="F70" s="52"/>
    </row>
    <row r="71" spans="1:6" ht="15.75">
      <c r="A71" s="293"/>
      <c r="B71" s="294"/>
      <c r="C71" s="292"/>
      <c r="D71" s="29" t="s">
        <v>111</v>
      </c>
      <c r="E71" s="270"/>
      <c r="F71" s="52"/>
    </row>
    <row r="72" spans="1:6" ht="16.5" thickBot="1">
      <c r="A72" s="256"/>
      <c r="B72" s="257"/>
      <c r="C72" s="265"/>
      <c r="D72" s="53" t="s">
        <v>95</v>
      </c>
      <c r="E72" s="266"/>
      <c r="F72" s="54"/>
    </row>
    <row r="73" spans="1:6" s="4" customFormat="1" ht="16.5" thickBot="1">
      <c r="A73" s="143"/>
      <c r="B73" s="144" t="s">
        <v>1995</v>
      </c>
      <c r="C73" s="277"/>
      <c r="D73" s="278"/>
      <c r="E73" s="234">
        <f>SUM(E34:E72)</f>
        <v>-2032.74651</v>
      </c>
      <c r="F73" s="129"/>
    </row>
    <row r="74" spans="1:6" ht="15.75">
      <c r="A74" s="271">
        <v>14</v>
      </c>
      <c r="B74" s="267" t="s">
        <v>772</v>
      </c>
      <c r="C74" s="267" t="s">
        <v>792</v>
      </c>
      <c r="D74" s="46" t="s">
        <v>392</v>
      </c>
      <c r="E74" s="38">
        <v>-23.412</v>
      </c>
      <c r="F74" s="63"/>
    </row>
    <row r="75" spans="1:6" ht="15.75">
      <c r="A75" s="293"/>
      <c r="B75" s="287"/>
      <c r="C75" s="287"/>
      <c r="D75" s="29" t="s">
        <v>393</v>
      </c>
      <c r="E75" s="38">
        <v>-21.944</v>
      </c>
      <c r="F75" s="52"/>
    </row>
    <row r="76" spans="1:6" ht="15.75">
      <c r="A76" s="293"/>
      <c r="B76" s="287"/>
      <c r="C76" s="287"/>
      <c r="D76" s="29" t="s">
        <v>726</v>
      </c>
      <c r="E76" s="38">
        <v>-207.045</v>
      </c>
      <c r="F76" s="52"/>
    </row>
    <row r="77" spans="1:6" ht="15.75">
      <c r="A77" s="293"/>
      <c r="B77" s="287"/>
      <c r="C77" s="287" t="s">
        <v>622</v>
      </c>
      <c r="D77" s="29" t="s">
        <v>728</v>
      </c>
      <c r="E77" s="48">
        <f>-393.93-E78-E79</f>
        <v>-125.76600000000002</v>
      </c>
      <c r="F77" s="52"/>
    </row>
    <row r="78" spans="1:6" ht="15.75">
      <c r="A78" s="293"/>
      <c r="B78" s="287"/>
      <c r="C78" s="287"/>
      <c r="D78" s="29" t="s">
        <v>729</v>
      </c>
      <c r="E78" s="48">
        <v>-131.2</v>
      </c>
      <c r="F78" s="52"/>
    </row>
    <row r="79" spans="1:6" ht="15.75">
      <c r="A79" s="293"/>
      <c r="B79" s="287"/>
      <c r="C79" s="287"/>
      <c r="D79" s="29" t="s">
        <v>730</v>
      </c>
      <c r="E79" s="38">
        <v>-136.964</v>
      </c>
      <c r="F79" s="52"/>
    </row>
    <row r="80" spans="1:6" ht="15.75">
      <c r="A80" s="293"/>
      <c r="B80" s="287"/>
      <c r="C80" s="287" t="s">
        <v>626</v>
      </c>
      <c r="D80" s="29" t="s">
        <v>394</v>
      </c>
      <c r="E80" s="48">
        <v>-293.699</v>
      </c>
      <c r="F80" s="52"/>
    </row>
    <row r="81" spans="1:6" ht="15.75">
      <c r="A81" s="293"/>
      <c r="B81" s="287"/>
      <c r="C81" s="287"/>
      <c r="D81" s="29" t="s">
        <v>732</v>
      </c>
      <c r="E81" s="48">
        <v>-31.334</v>
      </c>
      <c r="F81" s="52"/>
    </row>
    <row r="82" spans="1:6" ht="15.75">
      <c r="A82" s="293"/>
      <c r="B82" s="287"/>
      <c r="C82" s="287"/>
      <c r="D82" s="29" t="s">
        <v>733</v>
      </c>
      <c r="E82" s="48">
        <v>-15.353</v>
      </c>
      <c r="F82" s="52"/>
    </row>
    <row r="83" spans="1:6" ht="15.75">
      <c r="A83" s="293"/>
      <c r="B83" s="287"/>
      <c r="C83" s="287" t="s">
        <v>625</v>
      </c>
      <c r="D83" s="29" t="s">
        <v>735</v>
      </c>
      <c r="E83" s="48">
        <v>-120.52</v>
      </c>
      <c r="F83" s="52"/>
    </row>
    <row r="84" spans="1:6" ht="15.75">
      <c r="A84" s="293"/>
      <c r="B84" s="287"/>
      <c r="C84" s="287"/>
      <c r="D84" s="29" t="s">
        <v>2045</v>
      </c>
      <c r="E84" s="48">
        <v>-130</v>
      </c>
      <c r="F84" s="52"/>
    </row>
    <row r="85" spans="1:6" ht="15.75">
      <c r="A85" s="293"/>
      <c r="B85" s="287"/>
      <c r="C85" s="287"/>
      <c r="D85" s="29" t="s">
        <v>2046</v>
      </c>
      <c r="E85" s="48">
        <v>-130.16</v>
      </c>
      <c r="F85" s="52"/>
    </row>
    <row r="86" spans="1:6" ht="15.75">
      <c r="A86" s="293"/>
      <c r="B86" s="287"/>
      <c r="C86" s="287" t="s">
        <v>627</v>
      </c>
      <c r="D86" s="29" t="s">
        <v>395</v>
      </c>
      <c r="E86" s="48">
        <f>-48.125+30.25</f>
        <v>-17.875</v>
      </c>
      <c r="F86" s="52"/>
    </row>
    <row r="87" spans="1:6" ht="15.75">
      <c r="A87" s="293"/>
      <c r="B87" s="287"/>
      <c r="C87" s="287"/>
      <c r="D87" s="29" t="s">
        <v>737</v>
      </c>
      <c r="E87" s="48">
        <f>-31.25</f>
        <v>-31.25</v>
      </c>
      <c r="F87" s="52"/>
    </row>
    <row r="88" spans="1:6" ht="15.75">
      <c r="A88" s="293"/>
      <c r="B88" s="287"/>
      <c r="C88" s="287"/>
      <c r="D88" s="29" t="s">
        <v>2037</v>
      </c>
      <c r="E88" s="48">
        <v>0</v>
      </c>
      <c r="F88" s="52"/>
    </row>
    <row r="89" spans="1:6" ht="15.75">
      <c r="A89" s="293"/>
      <c r="B89" s="287"/>
      <c r="C89" s="287" t="s">
        <v>628</v>
      </c>
      <c r="D89" s="29" t="s">
        <v>396</v>
      </c>
      <c r="E89" s="48">
        <v>-352.86</v>
      </c>
      <c r="F89" s="52"/>
    </row>
    <row r="90" spans="1:6" ht="15.75">
      <c r="A90" s="293"/>
      <c r="B90" s="287"/>
      <c r="C90" s="287"/>
      <c r="D90" s="29" t="s">
        <v>732</v>
      </c>
      <c r="E90" s="48">
        <v>-310.5</v>
      </c>
      <c r="F90" s="52"/>
    </row>
    <row r="91" spans="1:6" ht="15.75">
      <c r="A91" s="293"/>
      <c r="B91" s="287"/>
      <c r="C91" s="287"/>
      <c r="D91" s="29" t="s">
        <v>2043</v>
      </c>
      <c r="E91" s="48">
        <v>-412.21</v>
      </c>
      <c r="F91" s="52"/>
    </row>
    <row r="92" spans="1:6" ht="15.75">
      <c r="A92" s="293"/>
      <c r="B92" s="287"/>
      <c r="C92" s="287" t="s">
        <v>629</v>
      </c>
      <c r="D92" s="29" t="s">
        <v>397</v>
      </c>
      <c r="E92" s="48">
        <v>-87.65</v>
      </c>
      <c r="F92" s="52"/>
    </row>
    <row r="93" spans="1:6" ht="15.75">
      <c r="A93" s="293"/>
      <c r="B93" s="287"/>
      <c r="C93" s="287"/>
      <c r="D93" s="29" t="s">
        <v>729</v>
      </c>
      <c r="E93" s="48">
        <v>-70.2</v>
      </c>
      <c r="F93" s="52"/>
    </row>
    <row r="94" spans="1:6" ht="15.75">
      <c r="A94" s="293"/>
      <c r="B94" s="287"/>
      <c r="C94" s="287"/>
      <c r="D94" s="29" t="s">
        <v>2033</v>
      </c>
      <c r="E94" s="48">
        <v>-71</v>
      </c>
      <c r="F94" s="52"/>
    </row>
    <row r="95" spans="1:6" ht="15.75">
      <c r="A95" s="293"/>
      <c r="B95" s="287"/>
      <c r="C95" s="287" t="s">
        <v>740</v>
      </c>
      <c r="D95" s="29" t="s">
        <v>398</v>
      </c>
      <c r="E95" s="48">
        <v>-26.439</v>
      </c>
      <c r="F95" s="52"/>
    </row>
    <row r="96" spans="1:6" ht="15.75">
      <c r="A96" s="293"/>
      <c r="B96" s="287"/>
      <c r="C96" s="287"/>
      <c r="D96" s="29" t="s">
        <v>729</v>
      </c>
      <c r="E96" s="48">
        <v>-6.3218</v>
      </c>
      <c r="F96" s="52"/>
    </row>
    <row r="97" spans="1:6" ht="15.75">
      <c r="A97" s="293"/>
      <c r="B97" s="287"/>
      <c r="C97" s="287"/>
      <c r="D97" s="29" t="s">
        <v>2037</v>
      </c>
      <c r="E97" s="48">
        <v>0</v>
      </c>
      <c r="F97" s="52"/>
    </row>
    <row r="98" spans="1:6" ht="15.75">
      <c r="A98" s="293">
        <v>15</v>
      </c>
      <c r="B98" s="287" t="s">
        <v>773</v>
      </c>
      <c r="C98" s="289" t="s">
        <v>770</v>
      </c>
      <c r="D98" s="37" t="s">
        <v>741</v>
      </c>
      <c r="E98" s="38">
        <v>-407.42</v>
      </c>
      <c r="F98" s="47"/>
    </row>
    <row r="99" spans="1:6" ht="15.75">
      <c r="A99" s="293"/>
      <c r="B99" s="287"/>
      <c r="C99" s="289"/>
      <c r="D99" s="37" t="s">
        <v>742</v>
      </c>
      <c r="E99" s="38">
        <v>-407.42</v>
      </c>
      <c r="F99" s="47"/>
    </row>
    <row r="100" spans="1:6" ht="15.75">
      <c r="A100" s="293"/>
      <c r="B100" s="287"/>
      <c r="C100" s="290"/>
      <c r="D100" s="37" t="s">
        <v>743</v>
      </c>
      <c r="E100" s="38">
        <v>-349.218</v>
      </c>
      <c r="F100" s="47"/>
    </row>
    <row r="101" spans="1:6" ht="15.75">
      <c r="A101" s="293"/>
      <c r="B101" s="287"/>
      <c r="C101" s="288" t="s">
        <v>769</v>
      </c>
      <c r="D101" s="37" t="s">
        <v>744</v>
      </c>
      <c r="E101" s="38">
        <v>-38.96</v>
      </c>
      <c r="F101" s="47"/>
    </row>
    <row r="102" spans="1:6" ht="15.75">
      <c r="A102" s="293"/>
      <c r="B102" s="287"/>
      <c r="C102" s="289"/>
      <c r="D102" s="37" t="s">
        <v>745</v>
      </c>
      <c r="E102" s="38">
        <v>-10.56</v>
      </c>
      <c r="F102" s="47"/>
    </row>
    <row r="103" spans="1:6" ht="15.75">
      <c r="A103" s="293"/>
      <c r="B103" s="287"/>
      <c r="C103" s="290"/>
      <c r="D103" s="37" t="s">
        <v>746</v>
      </c>
      <c r="E103" s="38">
        <v>-8.5</v>
      </c>
      <c r="F103" s="47"/>
    </row>
    <row r="104" spans="1:6" ht="15.75">
      <c r="A104" s="293"/>
      <c r="B104" s="287"/>
      <c r="C104" s="288" t="s">
        <v>768</v>
      </c>
      <c r="D104" s="37" t="s">
        <v>747</v>
      </c>
      <c r="E104" s="38">
        <v>-26.3</v>
      </c>
      <c r="F104" s="47"/>
    </row>
    <row r="105" spans="1:6" ht="15.75">
      <c r="A105" s="293"/>
      <c r="B105" s="287"/>
      <c r="C105" s="289"/>
      <c r="D105" s="37" t="s">
        <v>737</v>
      </c>
      <c r="E105" s="38">
        <v>-60.52</v>
      </c>
      <c r="F105" s="47"/>
    </row>
    <row r="106" spans="1:6" ht="15.75">
      <c r="A106" s="293"/>
      <c r="B106" s="287"/>
      <c r="C106" s="290"/>
      <c r="D106" s="37" t="s">
        <v>2037</v>
      </c>
      <c r="E106" s="38">
        <v>0</v>
      </c>
      <c r="F106" s="47"/>
    </row>
    <row r="107" spans="1:6" ht="15.75">
      <c r="A107" s="293"/>
      <c r="B107" s="287"/>
      <c r="C107" s="289" t="s">
        <v>767</v>
      </c>
      <c r="D107" s="37" t="s">
        <v>748</v>
      </c>
      <c r="E107" s="38">
        <v>-10.876</v>
      </c>
      <c r="F107" s="47"/>
    </row>
    <row r="108" spans="1:6" ht="15.75">
      <c r="A108" s="293"/>
      <c r="B108" s="287"/>
      <c r="C108" s="289"/>
      <c r="D108" s="37" t="s">
        <v>2047</v>
      </c>
      <c r="E108" s="38">
        <v>-9.066</v>
      </c>
      <c r="F108" s="47"/>
    </row>
    <row r="109" spans="1:6" ht="15.75">
      <c r="A109" s="293"/>
      <c r="B109" s="287"/>
      <c r="C109" s="290"/>
      <c r="D109" s="37" t="s">
        <v>749</v>
      </c>
      <c r="E109" s="38">
        <v>-16.32</v>
      </c>
      <c r="F109" s="47"/>
    </row>
    <row r="110" spans="1:6" ht="15.75">
      <c r="A110" s="293">
        <v>16</v>
      </c>
      <c r="B110" s="287" t="s">
        <v>774</v>
      </c>
      <c r="C110" s="258" t="s">
        <v>766</v>
      </c>
      <c r="D110" s="37" t="s">
        <v>750</v>
      </c>
      <c r="E110" s="38">
        <v>-41.764</v>
      </c>
      <c r="F110" s="47"/>
    </row>
    <row r="111" spans="1:6" ht="15.75">
      <c r="A111" s="293"/>
      <c r="B111" s="287"/>
      <c r="C111" s="258"/>
      <c r="D111" s="37" t="s">
        <v>751</v>
      </c>
      <c r="E111" s="38">
        <v>-20.5</v>
      </c>
      <c r="F111" s="47"/>
    </row>
    <row r="112" spans="1:6" ht="15.75">
      <c r="A112" s="293"/>
      <c r="B112" s="287"/>
      <c r="C112" s="258"/>
      <c r="D112" s="37" t="s">
        <v>752</v>
      </c>
      <c r="E112" s="38">
        <v>-19.78</v>
      </c>
      <c r="F112" s="47"/>
    </row>
    <row r="113" spans="1:6" ht="15.75">
      <c r="A113" s="293"/>
      <c r="B113" s="287"/>
      <c r="C113" s="287" t="s">
        <v>765</v>
      </c>
      <c r="D113" s="37" t="s">
        <v>753</v>
      </c>
      <c r="E113" s="38">
        <f>-5.122-1.02</f>
        <v>-6.1419999999999995</v>
      </c>
      <c r="F113" s="47"/>
    </row>
    <row r="114" spans="1:6" ht="15.75">
      <c r="A114" s="293"/>
      <c r="B114" s="287"/>
      <c r="C114" s="287"/>
      <c r="D114" s="37" t="s">
        <v>2047</v>
      </c>
      <c r="E114" s="38">
        <v>-2.1</v>
      </c>
      <c r="F114" s="47"/>
    </row>
    <row r="115" spans="1:6" ht="15.75">
      <c r="A115" s="293"/>
      <c r="B115" s="287"/>
      <c r="C115" s="287"/>
      <c r="D115" s="37" t="s">
        <v>2037</v>
      </c>
      <c r="E115" s="38">
        <v>0</v>
      </c>
      <c r="F115" s="47"/>
    </row>
    <row r="116" spans="1:6" ht="15.75">
      <c r="A116" s="293">
        <v>17</v>
      </c>
      <c r="B116" s="287" t="s">
        <v>775</v>
      </c>
      <c r="C116" s="289" t="s">
        <v>764</v>
      </c>
      <c r="D116" s="37" t="s">
        <v>754</v>
      </c>
      <c r="E116" s="38">
        <v>-39.093</v>
      </c>
      <c r="F116" s="47"/>
    </row>
    <row r="117" spans="1:6" ht="15.75">
      <c r="A117" s="293"/>
      <c r="B117" s="287"/>
      <c r="C117" s="289"/>
      <c r="D117" s="37" t="s">
        <v>755</v>
      </c>
      <c r="E117" s="38">
        <v>-20.8</v>
      </c>
      <c r="F117" s="47"/>
    </row>
    <row r="118" spans="1:6" ht="15.75">
      <c r="A118" s="293"/>
      <c r="B118" s="287"/>
      <c r="C118" s="290"/>
      <c r="D118" s="37" t="s">
        <v>733</v>
      </c>
      <c r="E118" s="38">
        <v>-15.6</v>
      </c>
      <c r="F118" s="47"/>
    </row>
    <row r="119" spans="1:6" ht="15.75">
      <c r="A119" s="293">
        <v>18</v>
      </c>
      <c r="B119" s="287" t="s">
        <v>776</v>
      </c>
      <c r="C119" s="289" t="s">
        <v>771</v>
      </c>
      <c r="D119" s="37" t="s">
        <v>756</v>
      </c>
      <c r="E119" s="38">
        <v>-87.94</v>
      </c>
      <c r="F119" s="47"/>
    </row>
    <row r="120" spans="1:6" ht="15.75">
      <c r="A120" s="293"/>
      <c r="B120" s="287"/>
      <c r="C120" s="289"/>
      <c r="D120" s="37" t="s">
        <v>757</v>
      </c>
      <c r="E120" s="38">
        <v>-41.3</v>
      </c>
      <c r="F120" s="47"/>
    </row>
    <row r="121" spans="1:6" ht="15.75">
      <c r="A121" s="293"/>
      <c r="B121" s="287"/>
      <c r="C121" s="290"/>
      <c r="D121" s="37" t="s">
        <v>2033</v>
      </c>
      <c r="E121" s="38">
        <v>-41.2</v>
      </c>
      <c r="F121" s="47"/>
    </row>
    <row r="122" spans="1:6" ht="15.75">
      <c r="A122" s="259">
        <v>19</v>
      </c>
      <c r="B122" s="288" t="s">
        <v>777</v>
      </c>
      <c r="C122" s="289" t="s">
        <v>763</v>
      </c>
      <c r="D122" s="37" t="s">
        <v>758</v>
      </c>
      <c r="E122" s="38">
        <v>-2493.676</v>
      </c>
      <c r="F122" s="47"/>
    </row>
    <row r="123" spans="1:6" ht="15.75">
      <c r="A123" s="260"/>
      <c r="B123" s="289"/>
      <c r="C123" s="289"/>
      <c r="D123" s="37" t="s">
        <v>759</v>
      </c>
      <c r="E123" s="38">
        <v>-2061.3</v>
      </c>
      <c r="F123" s="47"/>
    </row>
    <row r="124" spans="1:6" ht="15.75">
      <c r="A124" s="260"/>
      <c r="B124" s="289"/>
      <c r="C124" s="290"/>
      <c r="D124" s="37" t="s">
        <v>752</v>
      </c>
      <c r="E124" s="38">
        <v>-3036.65</v>
      </c>
      <c r="F124" s="47"/>
    </row>
    <row r="125" spans="1:6" ht="15.75">
      <c r="A125" s="260"/>
      <c r="B125" s="289"/>
      <c r="C125" s="289" t="s">
        <v>762</v>
      </c>
      <c r="D125" s="37" t="s">
        <v>760</v>
      </c>
      <c r="E125" s="38">
        <v>-140.42</v>
      </c>
      <c r="F125" s="47"/>
    </row>
    <row r="126" spans="1:6" ht="15.75">
      <c r="A126" s="260"/>
      <c r="B126" s="289"/>
      <c r="C126" s="289"/>
      <c r="D126" s="37" t="s">
        <v>2030</v>
      </c>
      <c r="E126" s="38">
        <v>-42.3</v>
      </c>
      <c r="F126" s="47"/>
    </row>
    <row r="127" spans="1:6" ht="16.5" thickBot="1">
      <c r="A127" s="212"/>
      <c r="B127" s="295"/>
      <c r="C127" s="295"/>
      <c r="D127" s="40" t="s">
        <v>761</v>
      </c>
      <c r="E127" s="113">
        <v>50.2</v>
      </c>
      <c r="F127" s="233"/>
    </row>
    <row r="128" spans="1:6" ht="16.5" thickBot="1">
      <c r="A128" s="41"/>
      <c r="B128" s="98" t="s">
        <v>2029</v>
      </c>
      <c r="C128" s="43"/>
      <c r="D128" s="44"/>
      <c r="E128" s="210">
        <f>SUM(E74:E127)</f>
        <v>-12159.227799999997</v>
      </c>
      <c r="F128" s="44"/>
    </row>
    <row r="129" spans="1:6" ht="15.75" customHeight="1">
      <c r="A129" s="299">
        <v>20</v>
      </c>
      <c r="B129" s="291" t="s">
        <v>620</v>
      </c>
      <c r="C129" s="291" t="s">
        <v>792</v>
      </c>
      <c r="D129" s="46" t="s">
        <v>624</v>
      </c>
      <c r="E129" s="228">
        <v>-11.503</v>
      </c>
      <c r="F129" s="229"/>
    </row>
    <row r="130" spans="1:6" ht="15.75">
      <c r="A130" s="300"/>
      <c r="B130" s="289"/>
      <c r="C130" s="289"/>
      <c r="D130" s="37" t="s">
        <v>618</v>
      </c>
      <c r="E130" s="86">
        <v>-5.555</v>
      </c>
      <c r="F130" s="230"/>
    </row>
    <row r="131" spans="1:6" ht="15.75">
      <c r="A131" s="300"/>
      <c r="B131" s="289"/>
      <c r="C131" s="290"/>
      <c r="D131" s="37" t="s">
        <v>630</v>
      </c>
      <c r="E131" s="86">
        <v>-52.32</v>
      </c>
      <c r="F131" s="230"/>
    </row>
    <row r="132" spans="1:6" ht="15.75">
      <c r="A132" s="300"/>
      <c r="B132" s="289"/>
      <c r="C132" s="288" t="s">
        <v>621</v>
      </c>
      <c r="D132" s="37" t="s">
        <v>2026</v>
      </c>
      <c r="E132" s="86">
        <v>0</v>
      </c>
      <c r="F132" s="230"/>
    </row>
    <row r="133" spans="1:6" ht="15.75">
      <c r="A133" s="300"/>
      <c r="B133" s="289"/>
      <c r="C133" s="289"/>
      <c r="D133" s="37" t="s">
        <v>2028</v>
      </c>
      <c r="E133" s="86">
        <v>0</v>
      </c>
      <c r="F133" s="230"/>
    </row>
    <row r="134" spans="1:6" ht="15.75">
      <c r="A134" s="300"/>
      <c r="B134" s="289"/>
      <c r="C134" s="290"/>
      <c r="D134" s="37" t="s">
        <v>632</v>
      </c>
      <c r="E134" s="86">
        <v>12.193</v>
      </c>
      <c r="F134" s="230"/>
    </row>
    <row r="135" spans="1:6" ht="15.75">
      <c r="A135" s="300"/>
      <c r="B135" s="289"/>
      <c r="C135" s="288" t="s">
        <v>622</v>
      </c>
      <c r="D135" s="37" t="s">
        <v>2026</v>
      </c>
      <c r="E135" s="86">
        <v>0</v>
      </c>
      <c r="F135" s="230"/>
    </row>
    <row r="136" spans="1:6" ht="15.75">
      <c r="A136" s="300"/>
      <c r="B136" s="289"/>
      <c r="C136" s="289"/>
      <c r="D136" s="37" t="s">
        <v>2028</v>
      </c>
      <c r="E136" s="86">
        <v>0</v>
      </c>
      <c r="F136" s="230"/>
    </row>
    <row r="137" spans="1:6" ht="15.75">
      <c r="A137" s="300"/>
      <c r="B137" s="289"/>
      <c r="C137" s="290"/>
      <c r="D137" s="37" t="s">
        <v>633</v>
      </c>
      <c r="E137" s="86">
        <v>-0.045</v>
      </c>
      <c r="F137" s="230"/>
    </row>
    <row r="138" spans="1:6" ht="15.75">
      <c r="A138" s="300"/>
      <c r="B138" s="289"/>
      <c r="C138" s="288" t="s">
        <v>793</v>
      </c>
      <c r="D138" s="37" t="s">
        <v>623</v>
      </c>
      <c r="E138" s="86">
        <v>-6.092</v>
      </c>
      <c r="F138" s="230"/>
    </row>
    <row r="139" spans="1:6" ht="15.75">
      <c r="A139" s="300"/>
      <c r="B139" s="289"/>
      <c r="C139" s="289"/>
      <c r="D139" s="37" t="s">
        <v>619</v>
      </c>
      <c r="E139" s="86">
        <v>-1.11</v>
      </c>
      <c r="F139" s="230"/>
    </row>
    <row r="140" spans="1:6" ht="16.5" thickBot="1">
      <c r="A140" s="301"/>
      <c r="B140" s="295"/>
      <c r="C140" s="295"/>
      <c r="D140" s="40" t="s">
        <v>631</v>
      </c>
      <c r="E140" s="231">
        <v>-3.086</v>
      </c>
      <c r="F140" s="232"/>
    </row>
    <row r="141" spans="1:6" ht="16.5" thickBot="1">
      <c r="A141" s="114"/>
      <c r="B141" s="235" t="s">
        <v>2029</v>
      </c>
      <c r="C141" s="237"/>
      <c r="D141" s="238"/>
      <c r="E141" s="239">
        <f>SUM(E129:E137)</f>
        <v>-57.230000000000004</v>
      </c>
      <c r="F141" s="238"/>
    </row>
    <row r="142" spans="1:8" ht="15.75">
      <c r="A142" s="217">
        <v>21</v>
      </c>
      <c r="B142" s="297" t="s">
        <v>45</v>
      </c>
      <c r="C142" s="298" t="s">
        <v>1937</v>
      </c>
      <c r="D142" s="218" t="s">
        <v>1628</v>
      </c>
      <c r="E142" s="218">
        <v>-4.17384999999999</v>
      </c>
      <c r="F142" s="219"/>
      <c r="G142" s="211">
        <f aca="true" t="shared" si="0" ref="G142:G172">E142-F142</f>
        <v>-4.17384999999999</v>
      </c>
      <c r="H142" s="159"/>
    </row>
    <row r="143" spans="1:8" ht="15.75">
      <c r="A143" s="296"/>
      <c r="B143" s="214"/>
      <c r="C143" s="216"/>
      <c r="D143" s="204" t="s">
        <v>1629</v>
      </c>
      <c r="E143" s="204">
        <v>-2.3836</v>
      </c>
      <c r="F143" s="220"/>
      <c r="G143" s="211">
        <f t="shared" si="0"/>
        <v>-2.3836</v>
      </c>
      <c r="H143" s="159"/>
    </row>
    <row r="144" spans="1:8" ht="15.75">
      <c r="A144" s="296"/>
      <c r="B144" s="214"/>
      <c r="C144" s="216"/>
      <c r="D144" s="204" t="s">
        <v>1630</v>
      </c>
      <c r="E144" s="204">
        <v>-1.156591</v>
      </c>
      <c r="F144" s="220"/>
      <c r="G144" s="211">
        <f t="shared" si="0"/>
        <v>-1.156591</v>
      </c>
      <c r="H144" s="159"/>
    </row>
    <row r="145" spans="1:8" ht="15.75">
      <c r="A145" s="296"/>
      <c r="B145" s="214"/>
      <c r="C145" s="33" t="s">
        <v>1938</v>
      </c>
      <c r="D145" s="204" t="s">
        <v>1631</v>
      </c>
      <c r="E145" s="205">
        <v>-20.611202000000006</v>
      </c>
      <c r="F145" s="220"/>
      <c r="G145" s="211">
        <f t="shared" si="0"/>
        <v>-20.611202000000006</v>
      </c>
      <c r="H145" s="160"/>
    </row>
    <row r="146" spans="1:8" ht="15.75">
      <c r="A146" s="296"/>
      <c r="B146" s="214"/>
      <c r="C146" s="288" t="s">
        <v>1939</v>
      </c>
      <c r="D146" s="204" t="s">
        <v>1632</v>
      </c>
      <c r="E146" s="205">
        <v>-0.012924</v>
      </c>
      <c r="F146" s="221"/>
      <c r="G146" s="211">
        <f t="shared" si="0"/>
        <v>-0.012924</v>
      </c>
      <c r="H146" s="160"/>
    </row>
    <row r="147" spans="1:8" ht="15.75">
      <c r="A147" s="296"/>
      <c r="B147" s="214"/>
      <c r="C147" s="289" t="s">
        <v>1939</v>
      </c>
      <c r="D147" s="204" t="s">
        <v>36</v>
      </c>
      <c r="E147" s="205">
        <v>-2.712701</v>
      </c>
      <c r="F147" s="221"/>
      <c r="G147" s="211">
        <f t="shared" si="0"/>
        <v>-2.712701</v>
      </c>
      <c r="H147" s="160"/>
    </row>
    <row r="148" spans="1:8" ht="15.75">
      <c r="A148" s="296"/>
      <c r="B148" s="214"/>
      <c r="C148" s="288" t="s">
        <v>503</v>
      </c>
      <c r="D148" s="204" t="s">
        <v>1633</v>
      </c>
      <c r="E148" s="206">
        <v>-0.48846999999999996</v>
      </c>
      <c r="F148" s="222"/>
      <c r="G148" s="211">
        <f t="shared" si="0"/>
        <v>-0.48846999999999996</v>
      </c>
      <c r="H148" s="160"/>
    </row>
    <row r="149" spans="1:8" ht="15.75">
      <c r="A149" s="296"/>
      <c r="B149" s="214"/>
      <c r="C149" s="289"/>
      <c r="D149" s="204" t="s">
        <v>751</v>
      </c>
      <c r="E149" s="206">
        <v>-2.063492</v>
      </c>
      <c r="F149" s="222"/>
      <c r="G149" s="211">
        <f t="shared" si="0"/>
        <v>-2.063492</v>
      </c>
      <c r="H149" s="160"/>
    </row>
    <row r="150" spans="1:8" ht="15.75">
      <c r="A150" s="296"/>
      <c r="B150" s="214"/>
      <c r="C150" s="289"/>
      <c r="D150" s="204" t="s">
        <v>752</v>
      </c>
      <c r="E150" s="206">
        <v>-0.7539090000000002</v>
      </c>
      <c r="F150" s="222"/>
      <c r="G150" s="211">
        <f t="shared" si="0"/>
        <v>-0.7539090000000002</v>
      </c>
      <c r="H150" s="160"/>
    </row>
    <row r="151" spans="1:8" ht="15.75">
      <c r="A151" s="213">
        <v>22</v>
      </c>
      <c r="B151" s="214" t="s">
        <v>46</v>
      </c>
      <c r="C151" s="215" t="s">
        <v>37</v>
      </c>
      <c r="D151" s="204" t="s">
        <v>1634</v>
      </c>
      <c r="E151" s="206">
        <v>-1.04358</v>
      </c>
      <c r="F151" s="222"/>
      <c r="G151" s="211">
        <f t="shared" si="0"/>
        <v>-1.04358</v>
      </c>
      <c r="H151" s="160"/>
    </row>
    <row r="152" spans="1:8" ht="15.75">
      <c r="A152" s="213"/>
      <c r="B152" s="214"/>
      <c r="C152" s="216"/>
      <c r="D152" s="204" t="s">
        <v>1635</v>
      </c>
      <c r="E152" s="206">
        <v>-0.57102</v>
      </c>
      <c r="F152" s="222"/>
      <c r="G152" s="211">
        <f t="shared" si="0"/>
        <v>-0.57102</v>
      </c>
      <c r="H152" s="160"/>
    </row>
    <row r="153" spans="1:8" ht="15.75">
      <c r="A153" s="213"/>
      <c r="B153" s="214"/>
      <c r="C153" s="216"/>
      <c r="D153" s="204" t="s">
        <v>1636</v>
      </c>
      <c r="E153" s="206">
        <v>-0.016449</v>
      </c>
      <c r="F153" s="222"/>
      <c r="G153" s="211">
        <f t="shared" si="0"/>
        <v>-0.016449</v>
      </c>
      <c r="H153" s="160"/>
    </row>
    <row r="154" spans="1:8" ht="15.75">
      <c r="A154" s="213"/>
      <c r="B154" s="214"/>
      <c r="C154" s="28" t="s">
        <v>1941</v>
      </c>
      <c r="D154" s="204" t="s">
        <v>38</v>
      </c>
      <c r="E154" s="207">
        <v>-0.042531</v>
      </c>
      <c r="F154" s="223"/>
      <c r="G154" s="211">
        <f t="shared" si="0"/>
        <v>-0.042531</v>
      </c>
      <c r="H154" s="160"/>
    </row>
    <row r="155" spans="1:8" ht="15.75">
      <c r="A155" s="213">
        <v>23</v>
      </c>
      <c r="B155" s="214" t="s">
        <v>47</v>
      </c>
      <c r="C155" s="302" t="s">
        <v>1942</v>
      </c>
      <c r="D155" s="204" t="s">
        <v>1637</v>
      </c>
      <c r="E155" s="206">
        <v>-0.23948199999999997</v>
      </c>
      <c r="F155" s="221"/>
      <c r="G155" s="211">
        <f t="shared" si="0"/>
        <v>-0.23948199999999997</v>
      </c>
      <c r="H155" s="160"/>
    </row>
    <row r="156" spans="1:8" ht="15.75">
      <c r="A156" s="213"/>
      <c r="B156" s="214"/>
      <c r="C156" s="303"/>
      <c r="D156" s="204" t="s">
        <v>1638</v>
      </c>
      <c r="E156" s="206">
        <v>-0.11403</v>
      </c>
      <c r="F156" s="221"/>
      <c r="G156" s="211">
        <f t="shared" si="0"/>
        <v>-0.11403</v>
      </c>
      <c r="H156" s="160"/>
    </row>
    <row r="157" spans="1:8" ht="15.75">
      <c r="A157" s="296">
        <v>24</v>
      </c>
      <c r="B157" s="214" t="s">
        <v>48</v>
      </c>
      <c r="C157" s="215" t="s">
        <v>1943</v>
      </c>
      <c r="D157" s="204" t="s">
        <v>1639</v>
      </c>
      <c r="E157" s="208">
        <v>-0.131372</v>
      </c>
      <c r="F157" s="224"/>
      <c r="G157" s="211">
        <f t="shared" si="0"/>
        <v>-0.131372</v>
      </c>
      <c r="H157" s="160"/>
    </row>
    <row r="158" spans="1:8" ht="15.75">
      <c r="A158" s="296"/>
      <c r="B158" s="214"/>
      <c r="C158" s="216"/>
      <c r="D158" s="204" t="s">
        <v>737</v>
      </c>
      <c r="E158" s="205">
        <v>-0.011952</v>
      </c>
      <c r="F158" s="221"/>
      <c r="G158" s="211">
        <f t="shared" si="0"/>
        <v>-0.011952</v>
      </c>
      <c r="H158" s="160"/>
    </row>
    <row r="159" spans="1:8" ht="15.75">
      <c r="A159" s="296"/>
      <c r="B159" s="214"/>
      <c r="C159" s="216"/>
      <c r="D159" s="204" t="s">
        <v>749</v>
      </c>
      <c r="E159" s="206">
        <v>-0.060240000000000016</v>
      </c>
      <c r="F159" s="221"/>
      <c r="G159" s="211">
        <f t="shared" si="0"/>
        <v>-0.060240000000000016</v>
      </c>
      <c r="H159" s="160"/>
    </row>
    <row r="160" spans="1:8" ht="15.75">
      <c r="A160" s="296"/>
      <c r="B160" s="214"/>
      <c r="C160" s="302" t="s">
        <v>1944</v>
      </c>
      <c r="D160" s="204" t="s">
        <v>1640</v>
      </c>
      <c r="E160" s="208">
        <v>-0.131372</v>
      </c>
      <c r="F160" s="224"/>
      <c r="G160" s="211">
        <f t="shared" si="0"/>
        <v>-0.131372</v>
      </c>
      <c r="H160" s="160"/>
    </row>
    <row r="161" spans="1:8" ht="15.75">
      <c r="A161" s="296"/>
      <c r="B161" s="214"/>
      <c r="C161" s="303"/>
      <c r="D161" s="204" t="s">
        <v>41</v>
      </c>
      <c r="E161" s="206">
        <v>-0.009223</v>
      </c>
      <c r="F161" s="221"/>
      <c r="G161" s="211">
        <f t="shared" si="0"/>
        <v>-0.009223</v>
      </c>
      <c r="H161" s="160"/>
    </row>
    <row r="162" spans="1:8" ht="15.75">
      <c r="A162" s="296"/>
      <c r="B162" s="214"/>
      <c r="C162" s="302" t="s">
        <v>1945</v>
      </c>
      <c r="D162" s="204" t="s">
        <v>1641</v>
      </c>
      <c r="E162" s="207">
        <v>-0.356781</v>
      </c>
      <c r="F162" s="223"/>
      <c r="G162" s="211">
        <f t="shared" si="0"/>
        <v>-0.356781</v>
      </c>
      <c r="H162" s="160"/>
    </row>
    <row r="163" spans="1:8" ht="15.75">
      <c r="A163" s="296"/>
      <c r="B163" s="214"/>
      <c r="C163" s="303"/>
      <c r="D163" s="204" t="s">
        <v>1642</v>
      </c>
      <c r="E163" s="207">
        <v>-0.119297</v>
      </c>
      <c r="F163" s="223"/>
      <c r="G163" s="211">
        <f t="shared" si="0"/>
        <v>-0.119297</v>
      </c>
      <c r="H163" s="160"/>
    </row>
    <row r="164" spans="1:8" ht="15.75">
      <c r="A164" s="213">
        <v>25</v>
      </c>
      <c r="B164" s="214" t="s">
        <v>49</v>
      </c>
      <c r="C164" s="302" t="s">
        <v>1946</v>
      </c>
      <c r="D164" s="204" t="s">
        <v>1643</v>
      </c>
      <c r="E164" s="205">
        <v>-0.17899599999999993</v>
      </c>
      <c r="F164" s="221"/>
      <c r="G164" s="211">
        <f t="shared" si="0"/>
        <v>-0.17899599999999993</v>
      </c>
      <c r="H164" s="160"/>
    </row>
    <row r="165" spans="1:8" ht="15.75">
      <c r="A165" s="213"/>
      <c r="B165" s="214"/>
      <c r="C165" s="303"/>
      <c r="D165" s="204" t="s">
        <v>1644</v>
      </c>
      <c r="E165" s="205">
        <v>-0.394881000000001</v>
      </c>
      <c r="F165" s="221"/>
      <c r="G165" s="211">
        <f t="shared" si="0"/>
        <v>-0.394881000000001</v>
      </c>
      <c r="H165" s="160"/>
    </row>
    <row r="166" spans="1:8" ht="15.75">
      <c r="A166" s="213"/>
      <c r="B166" s="214"/>
      <c r="C166" s="303"/>
      <c r="D166" s="204" t="s">
        <v>2043</v>
      </c>
      <c r="E166" s="205">
        <v>-0.354597</v>
      </c>
      <c r="F166" s="221"/>
      <c r="G166" s="211">
        <f t="shared" si="0"/>
        <v>-0.354597</v>
      </c>
      <c r="H166" s="160"/>
    </row>
    <row r="167" spans="1:8" ht="15.75">
      <c r="A167" s="213">
        <v>26</v>
      </c>
      <c r="B167" s="214" t="s">
        <v>500</v>
      </c>
      <c r="C167" s="215" t="s">
        <v>1947</v>
      </c>
      <c r="D167" s="204" t="s">
        <v>1645</v>
      </c>
      <c r="E167" s="205">
        <v>-1.565</v>
      </c>
      <c r="F167" s="221"/>
      <c r="G167" s="211">
        <f t="shared" si="0"/>
        <v>-1.565</v>
      </c>
      <c r="H167" s="160"/>
    </row>
    <row r="168" spans="1:8" ht="15.75">
      <c r="A168" s="213"/>
      <c r="B168" s="214"/>
      <c r="C168" s="216"/>
      <c r="D168" s="204" t="s">
        <v>2053</v>
      </c>
      <c r="E168" s="205">
        <v>-2.535285</v>
      </c>
      <c r="F168" s="221"/>
      <c r="G168" s="211">
        <f t="shared" si="0"/>
        <v>-2.535285</v>
      </c>
      <c r="H168" s="160"/>
    </row>
    <row r="169" spans="1:8" ht="15.75">
      <c r="A169" s="213"/>
      <c r="B169" s="214"/>
      <c r="C169" s="216"/>
      <c r="D169" s="204" t="s">
        <v>2024</v>
      </c>
      <c r="E169" s="205">
        <v>-0.089238</v>
      </c>
      <c r="F169" s="221"/>
      <c r="G169" s="211">
        <f t="shared" si="0"/>
        <v>-0.089238</v>
      </c>
      <c r="H169" s="160"/>
    </row>
    <row r="170" spans="1:8" ht="15.75">
      <c r="A170" s="296">
        <v>27</v>
      </c>
      <c r="B170" s="214" t="s">
        <v>501</v>
      </c>
      <c r="C170" s="215" t="s">
        <v>1948</v>
      </c>
      <c r="D170" s="204" t="s">
        <v>1646</v>
      </c>
      <c r="E170" s="205">
        <v>-1.921</v>
      </c>
      <c r="F170" s="221"/>
      <c r="G170" s="211">
        <f t="shared" si="0"/>
        <v>-1.921</v>
      </c>
      <c r="H170" s="160"/>
    </row>
    <row r="171" spans="1:8" ht="15.75">
      <c r="A171" s="296"/>
      <c r="B171" s="214"/>
      <c r="C171" s="216"/>
      <c r="D171" s="204" t="s">
        <v>2053</v>
      </c>
      <c r="E171" s="209">
        <v>-0.33348</v>
      </c>
      <c r="F171" s="221"/>
      <c r="G171" s="211">
        <f t="shared" si="0"/>
        <v>-0.33348</v>
      </c>
      <c r="H171" s="160"/>
    </row>
    <row r="172" spans="1:8" ht="15.75">
      <c r="A172" s="296"/>
      <c r="B172" s="214"/>
      <c r="C172" s="216"/>
      <c r="D172" s="204" t="s">
        <v>1647</v>
      </c>
      <c r="E172" s="209">
        <v>-0.3915000000000002</v>
      </c>
      <c r="F172" s="221"/>
      <c r="G172" s="211">
        <f t="shared" si="0"/>
        <v>-0.3915000000000002</v>
      </c>
      <c r="H172" s="160"/>
    </row>
    <row r="173" spans="1:8" ht="15.75">
      <c r="A173" s="296">
        <v>28</v>
      </c>
      <c r="B173" s="214" t="s">
        <v>502</v>
      </c>
      <c r="C173" s="306" t="s">
        <v>1949</v>
      </c>
      <c r="D173" s="204" t="s">
        <v>1648</v>
      </c>
      <c r="E173" s="205">
        <v>-0.02912999999999999</v>
      </c>
      <c r="F173" s="221"/>
      <c r="G173" s="211">
        <f>E173-F173</f>
        <v>-0.02912999999999999</v>
      </c>
      <c r="H173" s="160"/>
    </row>
    <row r="174" spans="1:8" ht="15.75">
      <c r="A174" s="296"/>
      <c r="B174" s="214"/>
      <c r="C174" s="306"/>
      <c r="D174" s="204" t="s">
        <v>1649</v>
      </c>
      <c r="E174" s="205">
        <v>-0.071667</v>
      </c>
      <c r="F174" s="221"/>
      <c r="G174" s="211">
        <f>E174-F174</f>
        <v>-0.071667</v>
      </c>
      <c r="H174" s="160"/>
    </row>
    <row r="175" spans="1:8" ht="15.75">
      <c r="A175" s="296"/>
      <c r="B175" s="214"/>
      <c r="C175" s="307" t="s">
        <v>1950</v>
      </c>
      <c r="D175" s="204" t="s">
        <v>2036</v>
      </c>
      <c r="E175" s="205">
        <v>-0.587</v>
      </c>
      <c r="F175" s="221"/>
      <c r="G175" s="211">
        <f>E175-F175</f>
        <v>-0.587</v>
      </c>
      <c r="H175" s="160"/>
    </row>
    <row r="176" spans="1:8" ht="16.5" thickBot="1">
      <c r="A176" s="304"/>
      <c r="B176" s="305"/>
      <c r="C176" s="308"/>
      <c r="D176" s="225" t="s">
        <v>1650</v>
      </c>
      <c r="E176" s="226">
        <v>-0.42</v>
      </c>
      <c r="F176" s="227"/>
      <c r="G176" s="211">
        <f>E176-F176</f>
        <v>-0.42</v>
      </c>
      <c r="H176" s="160"/>
    </row>
    <row r="177" spans="1:6" ht="16.5" thickBot="1">
      <c r="A177" s="203"/>
      <c r="B177" s="236" t="s">
        <v>2029</v>
      </c>
      <c r="C177" s="240"/>
      <c r="D177" s="241"/>
      <c r="E177" s="242">
        <f>SUM(E142:E176)</f>
        <v>-46.075841999999994</v>
      </c>
      <c r="F177" s="241"/>
    </row>
    <row r="178" spans="1:6" ht="15.75" customHeight="1">
      <c r="A178" s="309">
        <v>29</v>
      </c>
      <c r="B178" s="291" t="s">
        <v>1977</v>
      </c>
      <c r="C178" s="291" t="s">
        <v>579</v>
      </c>
      <c r="D178" s="46" t="s">
        <v>1761</v>
      </c>
      <c r="E178" s="282">
        <v>-163.35</v>
      </c>
      <c r="F178" s="63"/>
    </row>
    <row r="179" spans="1:6" ht="15.75">
      <c r="A179" s="310"/>
      <c r="B179" s="312"/>
      <c r="C179" s="289"/>
      <c r="D179" s="37" t="s">
        <v>580</v>
      </c>
      <c r="E179" s="280"/>
      <c r="F179" s="47"/>
    </row>
    <row r="180" spans="1:6" ht="15.75">
      <c r="A180" s="310"/>
      <c r="B180" s="312"/>
      <c r="C180" s="289"/>
      <c r="D180" s="39" t="s">
        <v>761</v>
      </c>
      <c r="E180" s="281"/>
      <c r="F180" s="47"/>
    </row>
    <row r="181" spans="1:6" ht="15.75">
      <c r="A181" s="310"/>
      <c r="B181" s="312"/>
      <c r="C181" s="288" t="s">
        <v>581</v>
      </c>
      <c r="D181" s="29" t="s">
        <v>582</v>
      </c>
      <c r="E181" s="279">
        <v>-21.603</v>
      </c>
      <c r="F181" s="47"/>
    </row>
    <row r="182" spans="1:6" ht="15.75">
      <c r="A182" s="310"/>
      <c r="B182" s="312"/>
      <c r="C182" s="289"/>
      <c r="D182" s="37" t="s">
        <v>2047</v>
      </c>
      <c r="E182" s="280"/>
      <c r="F182" s="47"/>
    </row>
    <row r="183" spans="1:6" ht="15.75">
      <c r="A183" s="310"/>
      <c r="B183" s="312"/>
      <c r="C183" s="290"/>
      <c r="D183" s="37" t="s">
        <v>2037</v>
      </c>
      <c r="E183" s="281"/>
      <c r="F183" s="47"/>
    </row>
    <row r="184" spans="1:6" ht="15.75">
      <c r="A184" s="310"/>
      <c r="B184" s="312"/>
      <c r="C184" s="288" t="s">
        <v>583</v>
      </c>
      <c r="D184" s="29" t="s">
        <v>584</v>
      </c>
      <c r="E184" s="279">
        <v>-59.828</v>
      </c>
      <c r="F184" s="47"/>
    </row>
    <row r="185" spans="1:6" ht="15.75">
      <c r="A185" s="310"/>
      <c r="B185" s="312"/>
      <c r="C185" s="289"/>
      <c r="D185" s="37" t="s">
        <v>729</v>
      </c>
      <c r="E185" s="280"/>
      <c r="F185" s="47"/>
    </row>
    <row r="186" spans="1:6" ht="15.75">
      <c r="A186" s="310"/>
      <c r="B186" s="312"/>
      <c r="C186" s="290"/>
      <c r="D186" s="37" t="s">
        <v>749</v>
      </c>
      <c r="E186" s="281"/>
      <c r="F186" s="47"/>
    </row>
    <row r="187" spans="1:6" ht="15.75">
      <c r="A187" s="310"/>
      <c r="B187" s="312"/>
      <c r="C187" s="289" t="s">
        <v>585</v>
      </c>
      <c r="D187" s="37" t="s">
        <v>586</v>
      </c>
      <c r="E187" s="279">
        <v>-18.917</v>
      </c>
      <c r="F187" s="47"/>
    </row>
    <row r="188" spans="1:6" ht="15.75">
      <c r="A188" s="310"/>
      <c r="B188" s="312"/>
      <c r="C188" s="289"/>
      <c r="D188" s="37" t="s">
        <v>587</v>
      </c>
      <c r="E188" s="280"/>
      <c r="F188" s="47"/>
    </row>
    <row r="189" spans="1:6" ht="15.75">
      <c r="A189" s="311"/>
      <c r="B189" s="313"/>
      <c r="C189" s="290"/>
      <c r="D189" s="37" t="s">
        <v>749</v>
      </c>
      <c r="E189" s="281"/>
      <c r="F189" s="47"/>
    </row>
    <row r="190" spans="1:6" ht="15.75" customHeight="1">
      <c r="A190" s="259">
        <v>30</v>
      </c>
      <c r="B190" s="288" t="s">
        <v>1978</v>
      </c>
      <c r="C190" s="288" t="s">
        <v>588</v>
      </c>
      <c r="D190" s="37" t="s">
        <v>1762</v>
      </c>
      <c r="E190" s="279">
        <v>-173.411</v>
      </c>
      <c r="F190" s="47"/>
    </row>
    <row r="191" spans="1:6" ht="15.75">
      <c r="A191" s="310"/>
      <c r="B191" s="312"/>
      <c r="C191" s="289"/>
      <c r="D191" s="37" t="s">
        <v>589</v>
      </c>
      <c r="E191" s="280"/>
      <c r="F191" s="47"/>
    </row>
    <row r="192" spans="1:6" ht="15.75">
      <c r="A192" s="310"/>
      <c r="B192" s="312"/>
      <c r="C192" s="290"/>
      <c r="D192" s="37" t="s">
        <v>761</v>
      </c>
      <c r="E192" s="281"/>
      <c r="F192" s="47"/>
    </row>
    <row r="193" spans="1:6" ht="15.75">
      <c r="A193" s="310"/>
      <c r="B193" s="312"/>
      <c r="C193" s="288" t="s">
        <v>590</v>
      </c>
      <c r="D193" s="37" t="s">
        <v>591</v>
      </c>
      <c r="E193" s="279">
        <v>-1.248</v>
      </c>
      <c r="F193" s="47"/>
    </row>
    <row r="194" spans="1:6" ht="15.75">
      <c r="A194" s="310"/>
      <c r="B194" s="312"/>
      <c r="C194" s="289"/>
      <c r="D194" s="37" t="s">
        <v>592</v>
      </c>
      <c r="E194" s="280"/>
      <c r="F194" s="47"/>
    </row>
    <row r="195" spans="1:6" ht="15.75">
      <c r="A195" s="310"/>
      <c r="B195" s="312"/>
      <c r="C195" s="290"/>
      <c r="D195" s="37" t="s">
        <v>2037</v>
      </c>
      <c r="E195" s="281"/>
      <c r="F195" s="47"/>
    </row>
    <row r="196" spans="1:6" ht="15.75" customHeight="1">
      <c r="A196" s="259">
        <v>31</v>
      </c>
      <c r="B196" s="288" t="s">
        <v>616</v>
      </c>
      <c r="C196" s="288" t="s">
        <v>593</v>
      </c>
      <c r="D196" s="37" t="s">
        <v>1763</v>
      </c>
      <c r="E196" s="279">
        <v>-3.26</v>
      </c>
      <c r="F196" s="47"/>
    </row>
    <row r="197" spans="1:6" ht="15.75">
      <c r="A197" s="260"/>
      <c r="B197" s="289"/>
      <c r="C197" s="289"/>
      <c r="D197" s="37" t="s">
        <v>594</v>
      </c>
      <c r="E197" s="280"/>
      <c r="F197" s="47"/>
    </row>
    <row r="198" spans="1:6" ht="15.75">
      <c r="A198" s="260"/>
      <c r="B198" s="289"/>
      <c r="C198" s="290"/>
      <c r="D198" s="37" t="s">
        <v>730</v>
      </c>
      <c r="E198" s="281"/>
      <c r="F198" s="47"/>
    </row>
    <row r="199" spans="1:6" ht="15.75" customHeight="1">
      <c r="A199" s="288">
        <v>32</v>
      </c>
      <c r="B199" s="288" t="s">
        <v>1979</v>
      </c>
      <c r="C199" s="288" t="s">
        <v>595</v>
      </c>
      <c r="D199" s="37" t="s">
        <v>1764</v>
      </c>
      <c r="E199" s="279">
        <v>-120.64</v>
      </c>
      <c r="F199" s="47"/>
    </row>
    <row r="200" spans="1:6" ht="15.75">
      <c r="A200" s="289"/>
      <c r="B200" s="289"/>
      <c r="C200" s="289"/>
      <c r="D200" s="37" t="s">
        <v>2030</v>
      </c>
      <c r="E200" s="280"/>
      <c r="F200" s="47"/>
    </row>
    <row r="201" spans="1:6" ht="15.75">
      <c r="A201" s="289"/>
      <c r="B201" s="289"/>
      <c r="C201" s="290"/>
      <c r="D201" s="37" t="s">
        <v>730</v>
      </c>
      <c r="E201" s="281"/>
      <c r="F201" s="47"/>
    </row>
    <row r="202" spans="1:6" ht="15.75">
      <c r="A202" s="289"/>
      <c r="B202" s="289"/>
      <c r="C202" s="288" t="s">
        <v>596</v>
      </c>
      <c r="D202" s="37" t="s">
        <v>2026</v>
      </c>
      <c r="E202" s="279">
        <v>-60.78</v>
      </c>
      <c r="F202" s="47"/>
    </row>
    <row r="203" spans="1:6" ht="15.75">
      <c r="A203" s="289"/>
      <c r="B203" s="289"/>
      <c r="C203" s="289"/>
      <c r="D203" s="37" t="s">
        <v>2028</v>
      </c>
      <c r="E203" s="280"/>
      <c r="F203" s="47"/>
    </row>
    <row r="204" spans="1:6" ht="15.75">
      <c r="A204" s="289"/>
      <c r="B204" s="289"/>
      <c r="C204" s="290"/>
      <c r="D204" s="39" t="s">
        <v>749</v>
      </c>
      <c r="E204" s="281"/>
      <c r="F204" s="47"/>
    </row>
    <row r="205" spans="1:6" ht="15.75">
      <c r="A205" s="289"/>
      <c r="B205" s="289"/>
      <c r="C205" s="288" t="s">
        <v>597</v>
      </c>
      <c r="D205" s="29" t="s">
        <v>1765</v>
      </c>
      <c r="E205" s="279">
        <v>-2.64</v>
      </c>
      <c r="F205" s="47"/>
    </row>
    <row r="206" spans="1:6" ht="15.75">
      <c r="A206" s="289"/>
      <c r="B206" s="289"/>
      <c r="C206" s="289"/>
      <c r="D206" s="37" t="s">
        <v>737</v>
      </c>
      <c r="E206" s="280"/>
      <c r="F206" s="47"/>
    </row>
    <row r="207" spans="1:6" ht="15.75">
      <c r="A207" s="289"/>
      <c r="B207" s="289"/>
      <c r="C207" s="290"/>
      <c r="D207" s="37" t="s">
        <v>749</v>
      </c>
      <c r="E207" s="281"/>
      <c r="F207" s="47"/>
    </row>
    <row r="208" spans="1:6" ht="15.75">
      <c r="A208" s="289"/>
      <c r="B208" s="289"/>
      <c r="C208" s="288" t="s">
        <v>598</v>
      </c>
      <c r="D208" s="37" t="s">
        <v>2026</v>
      </c>
      <c r="E208" s="279">
        <v>-16.11</v>
      </c>
      <c r="F208" s="47"/>
    </row>
    <row r="209" spans="1:6" ht="15.75">
      <c r="A209" s="289"/>
      <c r="B209" s="289"/>
      <c r="C209" s="289"/>
      <c r="D209" s="37" t="s">
        <v>599</v>
      </c>
      <c r="E209" s="280"/>
      <c r="F209" s="47"/>
    </row>
    <row r="210" spans="1:6" ht="15.75">
      <c r="A210" s="289"/>
      <c r="B210" s="289"/>
      <c r="C210" s="290"/>
      <c r="D210" s="37" t="s">
        <v>749</v>
      </c>
      <c r="E210" s="281"/>
      <c r="F210" s="47"/>
    </row>
    <row r="211" spans="1:6" ht="15.75">
      <c r="A211" s="289"/>
      <c r="B211" s="289"/>
      <c r="C211" s="288" t="s">
        <v>600</v>
      </c>
      <c r="D211" s="37" t="s">
        <v>2026</v>
      </c>
      <c r="E211" s="279">
        <v>-7.39</v>
      </c>
      <c r="F211" s="47"/>
    </row>
    <row r="212" spans="1:6" ht="15.75">
      <c r="A212" s="289"/>
      <c r="B212" s="289"/>
      <c r="C212" s="289"/>
      <c r="D212" s="37" t="s">
        <v>599</v>
      </c>
      <c r="E212" s="280"/>
      <c r="F212" s="47"/>
    </row>
    <row r="213" spans="1:6" ht="15.75">
      <c r="A213" s="290"/>
      <c r="B213" s="290"/>
      <c r="C213" s="289"/>
      <c r="D213" s="39" t="s">
        <v>2037</v>
      </c>
      <c r="E213" s="281"/>
      <c r="F213" s="47"/>
    </row>
    <row r="214" spans="1:6" ht="15.75" customHeight="1">
      <c r="A214" s="259">
        <v>33</v>
      </c>
      <c r="B214" s="288" t="s">
        <v>1981</v>
      </c>
      <c r="C214" s="288" t="s">
        <v>601</v>
      </c>
      <c r="D214" s="29" t="s">
        <v>1766</v>
      </c>
      <c r="E214" s="279">
        <v>-43.298</v>
      </c>
      <c r="F214" s="47"/>
    </row>
    <row r="215" spans="1:6" ht="15.75">
      <c r="A215" s="310"/>
      <c r="B215" s="312"/>
      <c r="C215" s="289"/>
      <c r="D215" s="37" t="s">
        <v>602</v>
      </c>
      <c r="E215" s="280"/>
      <c r="F215" s="47"/>
    </row>
    <row r="216" spans="1:6" ht="15.75">
      <c r="A216" s="310"/>
      <c r="B216" s="312"/>
      <c r="C216" s="290"/>
      <c r="D216" s="37" t="s">
        <v>2043</v>
      </c>
      <c r="E216" s="281"/>
      <c r="F216" s="47"/>
    </row>
    <row r="217" spans="1:6" ht="15.75">
      <c r="A217" s="310"/>
      <c r="B217" s="312"/>
      <c r="C217" s="288" t="s">
        <v>603</v>
      </c>
      <c r="D217" s="37" t="s">
        <v>1767</v>
      </c>
      <c r="E217" s="279">
        <v>-19.836</v>
      </c>
      <c r="F217" s="47"/>
    </row>
    <row r="218" spans="1:6" ht="15.75">
      <c r="A218" s="310"/>
      <c r="B218" s="312"/>
      <c r="C218" s="289"/>
      <c r="D218" s="37" t="s">
        <v>592</v>
      </c>
      <c r="E218" s="280"/>
      <c r="F218" s="47"/>
    </row>
    <row r="219" spans="1:6" ht="15.75">
      <c r="A219" s="310"/>
      <c r="B219" s="312"/>
      <c r="C219" s="290"/>
      <c r="D219" s="37" t="s">
        <v>2037</v>
      </c>
      <c r="E219" s="281"/>
      <c r="F219" s="47"/>
    </row>
    <row r="220" spans="1:6" ht="15.75" customHeight="1">
      <c r="A220" s="259">
        <v>34</v>
      </c>
      <c r="B220" s="288" t="s">
        <v>1982</v>
      </c>
      <c r="C220" s="288" t="s">
        <v>604</v>
      </c>
      <c r="D220" s="37" t="s">
        <v>605</v>
      </c>
      <c r="E220" s="279">
        <v>-47.53</v>
      </c>
      <c r="F220" s="47"/>
    </row>
    <row r="221" spans="1:6" ht="15.75">
      <c r="A221" s="310"/>
      <c r="B221" s="312"/>
      <c r="C221" s="289"/>
      <c r="D221" s="37" t="s">
        <v>606</v>
      </c>
      <c r="E221" s="280"/>
      <c r="F221" s="47"/>
    </row>
    <row r="222" spans="1:6" ht="15.75">
      <c r="A222" s="310"/>
      <c r="B222" s="312"/>
      <c r="C222" s="290"/>
      <c r="D222" s="37" t="s">
        <v>2033</v>
      </c>
      <c r="E222" s="281"/>
      <c r="F222" s="47"/>
    </row>
    <row r="223" spans="1:6" ht="15.75">
      <c r="A223" s="310"/>
      <c r="B223" s="312"/>
      <c r="C223" s="288" t="s">
        <v>607</v>
      </c>
      <c r="D223" s="37" t="s">
        <v>608</v>
      </c>
      <c r="E223" s="279">
        <v>-410.02</v>
      </c>
      <c r="F223" s="47"/>
    </row>
    <row r="224" spans="1:6" ht="15.75">
      <c r="A224" s="310"/>
      <c r="B224" s="312"/>
      <c r="C224" s="289"/>
      <c r="D224" s="37" t="s">
        <v>609</v>
      </c>
      <c r="E224" s="280"/>
      <c r="F224" s="47"/>
    </row>
    <row r="225" spans="1:6" ht="16.5" thickBot="1">
      <c r="A225" s="310"/>
      <c r="B225" s="312"/>
      <c r="C225" s="290"/>
      <c r="D225" s="37" t="s">
        <v>2033</v>
      </c>
      <c r="E225" s="283"/>
      <c r="F225" s="47"/>
    </row>
    <row r="226" spans="1:6" ht="16.5" thickBot="1">
      <c r="A226" s="41"/>
      <c r="B226" s="42" t="s">
        <v>2029</v>
      </c>
      <c r="C226" s="43"/>
      <c r="D226" s="44"/>
      <c r="E226" s="45">
        <f>SUM(E178:E225)</f>
        <v>-1169.8609999999999</v>
      </c>
      <c r="F226" s="44"/>
    </row>
    <row r="227" spans="1:6" ht="18" customHeight="1" thickBot="1">
      <c r="A227" s="94"/>
      <c r="B227" s="95" t="s">
        <v>617</v>
      </c>
      <c r="C227" s="96"/>
      <c r="D227" s="97"/>
      <c r="E227" s="100">
        <f>E226+E177+E141+E128+E73+E33</f>
        <v>-15508.137208999997</v>
      </c>
      <c r="F227" s="97"/>
    </row>
  </sheetData>
  <mergeCells count="177">
    <mergeCell ref="A220:A225"/>
    <mergeCell ref="B220:B225"/>
    <mergeCell ref="C220:C222"/>
    <mergeCell ref="C223:C225"/>
    <mergeCell ref="A214:A219"/>
    <mergeCell ref="B214:B219"/>
    <mergeCell ref="C214:C216"/>
    <mergeCell ref="C217:C219"/>
    <mergeCell ref="A196:A198"/>
    <mergeCell ref="B196:B198"/>
    <mergeCell ref="C196:C198"/>
    <mergeCell ref="A199:A213"/>
    <mergeCell ref="B199:B213"/>
    <mergeCell ref="C199:C201"/>
    <mergeCell ref="C202:C204"/>
    <mergeCell ref="C205:C207"/>
    <mergeCell ref="C208:C210"/>
    <mergeCell ref="C211:C213"/>
    <mergeCell ref="A190:A195"/>
    <mergeCell ref="B190:B195"/>
    <mergeCell ref="C190:C192"/>
    <mergeCell ref="C193:C195"/>
    <mergeCell ref="A178:A189"/>
    <mergeCell ref="B178:B189"/>
    <mergeCell ref="C178:C180"/>
    <mergeCell ref="C181:C183"/>
    <mergeCell ref="C184:C186"/>
    <mergeCell ref="C187:C189"/>
    <mergeCell ref="A170:A172"/>
    <mergeCell ref="B170:B172"/>
    <mergeCell ref="C170:C172"/>
    <mergeCell ref="A173:A176"/>
    <mergeCell ref="B173:B176"/>
    <mergeCell ref="C173:C174"/>
    <mergeCell ref="C175:C176"/>
    <mergeCell ref="A164:A166"/>
    <mergeCell ref="B164:B166"/>
    <mergeCell ref="C164:C166"/>
    <mergeCell ref="A167:A169"/>
    <mergeCell ref="B167:B169"/>
    <mergeCell ref="C167:C169"/>
    <mergeCell ref="A155:A156"/>
    <mergeCell ref="B155:B156"/>
    <mergeCell ref="C155:C156"/>
    <mergeCell ref="A157:A163"/>
    <mergeCell ref="B157:B163"/>
    <mergeCell ref="C157:C159"/>
    <mergeCell ref="C160:C161"/>
    <mergeCell ref="C162:C163"/>
    <mergeCell ref="A151:A154"/>
    <mergeCell ref="B151:B154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C129:C131"/>
    <mergeCell ref="C132:C134"/>
    <mergeCell ref="C135:C137"/>
    <mergeCell ref="C138:C140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A110:A115"/>
    <mergeCell ref="B110:B115"/>
    <mergeCell ref="C110:C112"/>
    <mergeCell ref="C113:C115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67:A69"/>
    <mergeCell ref="B67:B69"/>
    <mergeCell ref="A70:A72"/>
    <mergeCell ref="B70:B72"/>
    <mergeCell ref="A58:A60"/>
    <mergeCell ref="B58:B60"/>
    <mergeCell ref="A61:A66"/>
    <mergeCell ref="B61:B66"/>
    <mergeCell ref="A46:A51"/>
    <mergeCell ref="B46:B51"/>
    <mergeCell ref="A52:A57"/>
    <mergeCell ref="B52:B57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C64:C66"/>
    <mergeCell ref="E64:E66"/>
    <mergeCell ref="C67:C69"/>
    <mergeCell ref="E67:E69"/>
    <mergeCell ref="C58:C60"/>
    <mergeCell ref="E58:E60"/>
    <mergeCell ref="C61:C63"/>
    <mergeCell ref="E61:E63"/>
    <mergeCell ref="C52:C54"/>
    <mergeCell ref="E52:E54"/>
    <mergeCell ref="C55:C57"/>
    <mergeCell ref="E55:E57"/>
    <mergeCell ref="C46:C48"/>
    <mergeCell ref="E46:E48"/>
    <mergeCell ref="C49:C51"/>
    <mergeCell ref="E49:E51"/>
    <mergeCell ref="E37:E39"/>
    <mergeCell ref="C40:C42"/>
    <mergeCell ref="E40:E42"/>
    <mergeCell ref="C43:C45"/>
    <mergeCell ref="E43:E45"/>
    <mergeCell ref="A27:A32"/>
    <mergeCell ref="B27:B32"/>
    <mergeCell ref="C34:C36"/>
    <mergeCell ref="E34:E36"/>
    <mergeCell ref="A34:A36"/>
    <mergeCell ref="B34:B36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B12:B17"/>
    <mergeCell ref="A12:A17"/>
    <mergeCell ref="C12:C14"/>
    <mergeCell ref="C15:C17"/>
    <mergeCell ref="B18:B20"/>
    <mergeCell ref="C18:C20"/>
    <mergeCell ref="B21:B23"/>
    <mergeCell ref="C21:C23"/>
    <mergeCell ref="E184:E186"/>
    <mergeCell ref="E187:E189"/>
    <mergeCell ref="A1:F1"/>
    <mergeCell ref="A2:F2"/>
    <mergeCell ref="A3:F3"/>
    <mergeCell ref="A4:F4"/>
    <mergeCell ref="A5:F5"/>
    <mergeCell ref="A6:F6"/>
    <mergeCell ref="A7:F7"/>
    <mergeCell ref="A8:F8"/>
    <mergeCell ref="E223:E225"/>
    <mergeCell ref="E202:E204"/>
    <mergeCell ref="E205:E207"/>
    <mergeCell ref="E208:E210"/>
    <mergeCell ref="E211:E213"/>
    <mergeCell ref="C73:D73"/>
    <mergeCell ref="E214:E216"/>
    <mergeCell ref="E217:E219"/>
    <mergeCell ref="E220:E222"/>
    <mergeCell ref="E190:E192"/>
    <mergeCell ref="E193:E195"/>
    <mergeCell ref="E196:E198"/>
    <mergeCell ref="E199:E201"/>
    <mergeCell ref="E178:E180"/>
    <mergeCell ref="E181:E18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">
      <pane xSplit="22965" topLeftCell="A1" activePane="topLeft" state="split"/>
      <selection pane="topLeft" activeCell="A1" sqref="A1:T1"/>
      <selection pane="topRight" activeCell="T227" sqref="A168:T227"/>
    </sheetView>
  </sheetViews>
  <sheetFormatPr defaultColWidth="9.00390625" defaultRowHeight="12.75"/>
  <cols>
    <col min="1" max="1" width="5.375" style="17" customWidth="1"/>
    <col min="2" max="2" width="24.75390625" style="17" customWidth="1"/>
    <col min="3" max="3" width="17.00390625" style="17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1.25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316" t="s">
        <v>1901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15" customHeight="1">
      <c r="A2" s="316" t="s">
        <v>1909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</row>
    <row r="3" spans="1:20" ht="15" customHeight="1">
      <c r="A3" s="316" t="s">
        <v>1903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</row>
    <row r="4" spans="1:20" ht="15" customHeight="1">
      <c r="A4" s="316" t="s">
        <v>1904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</row>
    <row r="5" spans="1:20" ht="15" customHeight="1">
      <c r="A5" s="314" t="s">
        <v>1905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5" customHeight="1">
      <c r="A6" s="314" t="s">
        <v>1910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5" customHeight="1">
      <c r="A7" s="314" t="s">
        <v>1911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5" customHeight="1" thickBot="1">
      <c r="A8" s="315" t="s">
        <v>1912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</row>
    <row r="9" spans="1:20" ht="47.25">
      <c r="A9" s="50" t="s">
        <v>2007</v>
      </c>
      <c r="B9" s="51" t="s">
        <v>2015</v>
      </c>
      <c r="C9" s="51" t="s">
        <v>2016</v>
      </c>
      <c r="D9" s="51" t="s">
        <v>2017</v>
      </c>
      <c r="E9" s="317" t="s">
        <v>2018</v>
      </c>
      <c r="F9" s="317"/>
      <c r="G9" s="317" t="s">
        <v>2008</v>
      </c>
      <c r="H9" s="317"/>
      <c r="I9" s="317" t="s">
        <v>2019</v>
      </c>
      <c r="J9" s="317"/>
      <c r="K9" s="317" t="s">
        <v>2009</v>
      </c>
      <c r="L9" s="317"/>
      <c r="M9" s="317" t="s">
        <v>2010</v>
      </c>
      <c r="N9" s="317"/>
      <c r="O9" s="317" t="s">
        <v>2011</v>
      </c>
      <c r="P9" s="317"/>
      <c r="Q9" s="317" t="s">
        <v>2020</v>
      </c>
      <c r="R9" s="317"/>
      <c r="S9" s="317" t="s">
        <v>2012</v>
      </c>
      <c r="T9" s="318"/>
    </row>
    <row r="10" spans="1:20" ht="15.75">
      <c r="A10" s="296">
        <v>1</v>
      </c>
      <c r="B10" s="306">
        <v>2</v>
      </c>
      <c r="C10" s="306">
        <v>3</v>
      </c>
      <c r="D10" s="306">
        <v>4</v>
      </c>
      <c r="E10" s="306">
        <v>5</v>
      </c>
      <c r="F10" s="306"/>
      <c r="G10" s="306">
        <v>6</v>
      </c>
      <c r="H10" s="306"/>
      <c r="I10" s="306">
        <v>7</v>
      </c>
      <c r="J10" s="306"/>
      <c r="K10" s="306">
        <v>8</v>
      </c>
      <c r="L10" s="306"/>
      <c r="M10" s="306">
        <v>9</v>
      </c>
      <c r="N10" s="306"/>
      <c r="O10" s="306">
        <v>10</v>
      </c>
      <c r="P10" s="306"/>
      <c r="Q10" s="306">
        <v>11</v>
      </c>
      <c r="R10" s="306"/>
      <c r="S10" s="306">
        <v>12</v>
      </c>
      <c r="T10" s="320"/>
    </row>
    <row r="11" spans="1:20" ht="48" thickBot="1">
      <c r="A11" s="304"/>
      <c r="B11" s="319"/>
      <c r="C11" s="319"/>
      <c r="D11" s="319"/>
      <c r="E11" s="55" t="s">
        <v>2013</v>
      </c>
      <c r="F11" s="55" t="s">
        <v>2014</v>
      </c>
      <c r="G11" s="55" t="s">
        <v>2013</v>
      </c>
      <c r="H11" s="55" t="s">
        <v>2014</v>
      </c>
      <c r="I11" s="55" t="s">
        <v>2013</v>
      </c>
      <c r="J11" s="55" t="s">
        <v>2014</v>
      </c>
      <c r="K11" s="55" t="s">
        <v>2013</v>
      </c>
      <c r="L11" s="55" t="s">
        <v>2014</v>
      </c>
      <c r="M11" s="55" t="s">
        <v>2013</v>
      </c>
      <c r="N11" s="55" t="s">
        <v>2014</v>
      </c>
      <c r="O11" s="55" t="s">
        <v>2013</v>
      </c>
      <c r="P11" s="55" t="s">
        <v>2014</v>
      </c>
      <c r="Q11" s="55" t="s">
        <v>2013</v>
      </c>
      <c r="R11" s="55" t="s">
        <v>2014</v>
      </c>
      <c r="S11" s="55" t="s">
        <v>2013</v>
      </c>
      <c r="T11" s="56" t="s">
        <v>2014</v>
      </c>
    </row>
    <row r="12" spans="1:20" ht="15.75" customHeight="1">
      <c r="A12" s="271">
        <v>1</v>
      </c>
      <c r="B12" s="291" t="s">
        <v>2048</v>
      </c>
      <c r="C12" s="267" t="s">
        <v>2051</v>
      </c>
      <c r="D12" s="46" t="s">
        <v>1933</v>
      </c>
      <c r="E12" s="46">
        <v>0</v>
      </c>
      <c r="F12" s="46" t="s">
        <v>1980</v>
      </c>
      <c r="G12" s="46">
        <v>0</v>
      </c>
      <c r="H12" s="46" t="s">
        <v>1980</v>
      </c>
      <c r="I12" s="46">
        <v>0</v>
      </c>
      <c r="J12" s="46" t="s">
        <v>1980</v>
      </c>
      <c r="K12" s="46">
        <v>0</v>
      </c>
      <c r="L12" s="46" t="s">
        <v>1980</v>
      </c>
      <c r="M12" s="46">
        <v>0</v>
      </c>
      <c r="N12" s="46" t="s">
        <v>1980</v>
      </c>
      <c r="O12" s="46">
        <v>0</v>
      </c>
      <c r="P12" s="46" t="s">
        <v>1980</v>
      </c>
      <c r="Q12" s="46">
        <v>0</v>
      </c>
      <c r="R12" s="46" t="s">
        <v>1980</v>
      </c>
      <c r="S12" s="46">
        <v>0</v>
      </c>
      <c r="T12" s="63" t="s">
        <v>1980</v>
      </c>
    </row>
    <row r="13" spans="1:20" ht="47.25">
      <c r="A13" s="293"/>
      <c r="B13" s="289"/>
      <c r="C13" s="287"/>
      <c r="D13" s="29" t="s">
        <v>2054</v>
      </c>
      <c r="E13" s="29">
        <v>1</v>
      </c>
      <c r="F13" s="29" t="s">
        <v>1980</v>
      </c>
      <c r="G13" s="15">
        <v>0.0309</v>
      </c>
      <c r="H13" s="29" t="s">
        <v>1980</v>
      </c>
      <c r="I13" s="29">
        <v>0</v>
      </c>
      <c r="J13" s="29" t="s">
        <v>1980</v>
      </c>
      <c r="K13" s="29">
        <v>0</v>
      </c>
      <c r="L13" s="29" t="s">
        <v>1980</v>
      </c>
      <c r="M13" s="29">
        <v>0</v>
      </c>
      <c r="N13" s="29" t="s">
        <v>1980</v>
      </c>
      <c r="O13" s="29">
        <v>0</v>
      </c>
      <c r="P13" s="29" t="s">
        <v>1980</v>
      </c>
      <c r="Q13" s="29">
        <v>1</v>
      </c>
      <c r="R13" s="29" t="s">
        <v>1980</v>
      </c>
      <c r="S13" s="15">
        <v>0.005578</v>
      </c>
      <c r="T13" s="52" t="s">
        <v>1980</v>
      </c>
    </row>
    <row r="14" spans="1:20" ht="31.5">
      <c r="A14" s="293"/>
      <c r="B14" s="289"/>
      <c r="C14" s="287"/>
      <c r="D14" s="29" t="s">
        <v>2024</v>
      </c>
      <c r="E14" s="29">
        <v>0</v>
      </c>
      <c r="F14" s="29" t="s">
        <v>1980</v>
      </c>
      <c r="G14" s="15">
        <v>0</v>
      </c>
      <c r="H14" s="29" t="s">
        <v>1980</v>
      </c>
      <c r="I14" s="29">
        <v>0</v>
      </c>
      <c r="J14" s="29" t="s">
        <v>1980</v>
      </c>
      <c r="K14" s="29">
        <v>0</v>
      </c>
      <c r="L14" s="29" t="s">
        <v>1980</v>
      </c>
      <c r="M14" s="29">
        <v>0</v>
      </c>
      <c r="N14" s="29" t="s">
        <v>1980</v>
      </c>
      <c r="O14" s="29">
        <v>0</v>
      </c>
      <c r="P14" s="29" t="s">
        <v>1980</v>
      </c>
      <c r="Q14" s="29">
        <v>0</v>
      </c>
      <c r="R14" s="29" t="s">
        <v>1980</v>
      </c>
      <c r="S14" s="15">
        <v>0</v>
      </c>
      <c r="T14" s="52" t="s">
        <v>1980</v>
      </c>
    </row>
    <row r="15" spans="1:20" ht="15.75" customHeight="1">
      <c r="A15" s="293"/>
      <c r="B15" s="289"/>
      <c r="C15" s="287" t="s">
        <v>2052</v>
      </c>
      <c r="D15" s="29" t="s">
        <v>1933</v>
      </c>
      <c r="E15" s="29">
        <v>0</v>
      </c>
      <c r="F15" s="29" t="s">
        <v>1980</v>
      </c>
      <c r="G15" s="29">
        <v>0</v>
      </c>
      <c r="H15" s="29" t="s">
        <v>1980</v>
      </c>
      <c r="I15" s="29">
        <v>0</v>
      </c>
      <c r="J15" s="29" t="s">
        <v>1980</v>
      </c>
      <c r="K15" s="29">
        <v>0</v>
      </c>
      <c r="L15" s="29" t="s">
        <v>1980</v>
      </c>
      <c r="M15" s="29">
        <v>0</v>
      </c>
      <c r="N15" s="29" t="s">
        <v>1980</v>
      </c>
      <c r="O15" s="29">
        <v>0</v>
      </c>
      <c r="P15" s="29" t="s">
        <v>1980</v>
      </c>
      <c r="Q15" s="29">
        <v>0</v>
      </c>
      <c r="R15" s="29" t="s">
        <v>1980</v>
      </c>
      <c r="S15" s="29">
        <v>0</v>
      </c>
      <c r="T15" s="52" t="s">
        <v>1980</v>
      </c>
    </row>
    <row r="16" spans="1:20" ht="47.25">
      <c r="A16" s="293"/>
      <c r="B16" s="289"/>
      <c r="C16" s="287"/>
      <c r="D16" s="29" t="s">
        <v>2054</v>
      </c>
      <c r="E16" s="29">
        <v>0</v>
      </c>
      <c r="F16" s="29" t="s">
        <v>1980</v>
      </c>
      <c r="G16" s="15">
        <v>0</v>
      </c>
      <c r="H16" s="29" t="s">
        <v>1980</v>
      </c>
      <c r="I16" s="29">
        <v>0</v>
      </c>
      <c r="J16" s="29" t="s">
        <v>1980</v>
      </c>
      <c r="K16" s="29">
        <v>0</v>
      </c>
      <c r="L16" s="29" t="s">
        <v>1980</v>
      </c>
      <c r="M16" s="29">
        <v>0</v>
      </c>
      <c r="N16" s="29" t="s">
        <v>1980</v>
      </c>
      <c r="O16" s="29">
        <v>0</v>
      </c>
      <c r="P16" s="29" t="s">
        <v>1980</v>
      </c>
      <c r="Q16" s="29">
        <v>0</v>
      </c>
      <c r="R16" s="29" t="s">
        <v>1980</v>
      </c>
      <c r="S16" s="29">
        <v>0</v>
      </c>
      <c r="T16" s="243" t="s">
        <v>1980</v>
      </c>
    </row>
    <row r="17" spans="1:20" ht="31.5">
      <c r="A17" s="293"/>
      <c r="B17" s="290"/>
      <c r="C17" s="287"/>
      <c r="D17" s="29" t="s">
        <v>2024</v>
      </c>
      <c r="E17" s="29">
        <v>0</v>
      </c>
      <c r="F17" s="29" t="s">
        <v>1980</v>
      </c>
      <c r="G17" s="15">
        <v>0</v>
      </c>
      <c r="H17" s="29" t="s">
        <v>1980</v>
      </c>
      <c r="I17" s="29">
        <v>0</v>
      </c>
      <c r="J17" s="29" t="s">
        <v>1980</v>
      </c>
      <c r="K17" s="29">
        <v>0</v>
      </c>
      <c r="L17" s="29" t="s">
        <v>1980</v>
      </c>
      <c r="M17" s="29">
        <v>0</v>
      </c>
      <c r="N17" s="29" t="s">
        <v>1980</v>
      </c>
      <c r="O17" s="29">
        <v>0</v>
      </c>
      <c r="P17" s="37" t="s">
        <v>1980</v>
      </c>
      <c r="Q17" s="29">
        <v>0</v>
      </c>
      <c r="R17" s="29" t="s">
        <v>1980</v>
      </c>
      <c r="S17" s="29">
        <v>0</v>
      </c>
      <c r="T17" s="243" t="s">
        <v>1980</v>
      </c>
    </row>
    <row r="18" spans="1:20" ht="15.75" customHeight="1">
      <c r="A18" s="293">
        <v>2</v>
      </c>
      <c r="B18" s="287" t="s">
        <v>2034</v>
      </c>
      <c r="C18" s="287" t="s">
        <v>2050</v>
      </c>
      <c r="D18" s="29" t="s">
        <v>1933</v>
      </c>
      <c r="E18" s="29">
        <v>0</v>
      </c>
      <c r="F18" s="29" t="s">
        <v>1980</v>
      </c>
      <c r="G18" s="29">
        <v>0</v>
      </c>
      <c r="H18" s="29" t="s">
        <v>1980</v>
      </c>
      <c r="I18" s="29">
        <v>0</v>
      </c>
      <c r="J18" s="29" t="s">
        <v>1980</v>
      </c>
      <c r="K18" s="29">
        <v>0</v>
      </c>
      <c r="L18" s="37" t="s">
        <v>1980</v>
      </c>
      <c r="M18" s="29">
        <v>0</v>
      </c>
      <c r="N18" s="29" t="s">
        <v>1980</v>
      </c>
      <c r="O18" s="29">
        <v>0</v>
      </c>
      <c r="P18" s="37" t="s">
        <v>1980</v>
      </c>
      <c r="Q18" s="29">
        <v>0</v>
      </c>
      <c r="R18" s="29" t="s">
        <v>1980</v>
      </c>
      <c r="S18" s="15">
        <v>0</v>
      </c>
      <c r="T18" s="243" t="s">
        <v>1980</v>
      </c>
    </row>
    <row r="19" spans="1:20" ht="47.25">
      <c r="A19" s="293"/>
      <c r="B19" s="287"/>
      <c r="C19" s="287"/>
      <c r="D19" s="29" t="s">
        <v>2054</v>
      </c>
      <c r="E19" s="29">
        <v>1</v>
      </c>
      <c r="F19" s="29" t="s">
        <v>1980</v>
      </c>
      <c r="G19" s="15">
        <v>0.021387</v>
      </c>
      <c r="H19" s="29" t="s">
        <v>1980</v>
      </c>
      <c r="I19" s="29">
        <v>0</v>
      </c>
      <c r="J19" s="29" t="s">
        <v>1980</v>
      </c>
      <c r="K19" s="29">
        <v>0</v>
      </c>
      <c r="L19" s="37" t="s">
        <v>1980</v>
      </c>
      <c r="M19" s="29">
        <v>0</v>
      </c>
      <c r="N19" s="29" t="s">
        <v>1980</v>
      </c>
      <c r="O19" s="29">
        <v>0</v>
      </c>
      <c r="P19" s="37" t="s">
        <v>1980</v>
      </c>
      <c r="Q19" s="29">
        <v>1</v>
      </c>
      <c r="R19" s="29" t="s">
        <v>1980</v>
      </c>
      <c r="S19" s="15">
        <v>0.0214</v>
      </c>
      <c r="T19" s="243" t="s">
        <v>1980</v>
      </c>
    </row>
    <row r="20" spans="1:20" ht="31.5">
      <c r="A20" s="293"/>
      <c r="B20" s="287"/>
      <c r="C20" s="287"/>
      <c r="D20" s="29" t="s">
        <v>2024</v>
      </c>
      <c r="E20" s="29">
        <v>0</v>
      </c>
      <c r="F20" s="29" t="s">
        <v>1980</v>
      </c>
      <c r="G20" s="15">
        <v>0</v>
      </c>
      <c r="H20" s="29" t="s">
        <v>1980</v>
      </c>
      <c r="I20" s="29">
        <v>0</v>
      </c>
      <c r="J20" s="29" t="s">
        <v>1980</v>
      </c>
      <c r="K20" s="29">
        <v>0</v>
      </c>
      <c r="L20" s="37" t="s">
        <v>1980</v>
      </c>
      <c r="M20" s="29">
        <v>0</v>
      </c>
      <c r="N20" s="29" t="s">
        <v>1980</v>
      </c>
      <c r="O20" s="29">
        <v>0</v>
      </c>
      <c r="P20" s="37" t="s">
        <v>1980</v>
      </c>
      <c r="Q20" s="29">
        <v>0</v>
      </c>
      <c r="R20" s="29" t="s">
        <v>1980</v>
      </c>
      <c r="S20" s="15">
        <v>0</v>
      </c>
      <c r="T20" s="243" t="s">
        <v>1980</v>
      </c>
    </row>
    <row r="21" spans="1:20" ht="15.75" customHeight="1">
      <c r="A21" s="293">
        <v>3</v>
      </c>
      <c r="B21" s="287" t="s">
        <v>2038</v>
      </c>
      <c r="C21" s="288" t="s">
        <v>1934</v>
      </c>
      <c r="D21" s="29" t="s">
        <v>1933</v>
      </c>
      <c r="E21" s="29">
        <v>0</v>
      </c>
      <c r="F21" s="29" t="s">
        <v>1980</v>
      </c>
      <c r="G21" s="29">
        <v>0</v>
      </c>
      <c r="H21" s="29" t="s">
        <v>1980</v>
      </c>
      <c r="I21" s="33">
        <v>0</v>
      </c>
      <c r="J21" s="29" t="s">
        <v>1980</v>
      </c>
      <c r="K21" s="33">
        <v>0</v>
      </c>
      <c r="L21" s="37" t="s">
        <v>1980</v>
      </c>
      <c r="M21" s="33">
        <v>0</v>
      </c>
      <c r="N21" s="29" t="s">
        <v>1980</v>
      </c>
      <c r="O21" s="33">
        <v>0</v>
      </c>
      <c r="P21" s="37" t="s">
        <v>1980</v>
      </c>
      <c r="Q21" s="33">
        <v>0</v>
      </c>
      <c r="R21" s="29" t="s">
        <v>1980</v>
      </c>
      <c r="S21" s="33">
        <v>0</v>
      </c>
      <c r="T21" s="243" t="s">
        <v>1980</v>
      </c>
    </row>
    <row r="22" spans="1:20" ht="47.25">
      <c r="A22" s="293"/>
      <c r="B22" s="287"/>
      <c r="C22" s="289"/>
      <c r="D22" s="29" t="s">
        <v>2054</v>
      </c>
      <c r="E22" s="29">
        <v>0</v>
      </c>
      <c r="F22" s="29" t="s">
        <v>1980</v>
      </c>
      <c r="G22" s="15">
        <v>0</v>
      </c>
      <c r="H22" s="29" t="s">
        <v>1980</v>
      </c>
      <c r="I22" s="33">
        <v>0</v>
      </c>
      <c r="J22" s="29" t="s">
        <v>1980</v>
      </c>
      <c r="K22" s="33">
        <v>0</v>
      </c>
      <c r="L22" s="37" t="s">
        <v>1980</v>
      </c>
      <c r="M22" s="33">
        <v>0</v>
      </c>
      <c r="N22" s="29" t="s">
        <v>1980</v>
      </c>
      <c r="O22" s="33">
        <v>0</v>
      </c>
      <c r="P22" s="37" t="s">
        <v>1980</v>
      </c>
      <c r="Q22" s="33">
        <v>0</v>
      </c>
      <c r="R22" s="29" t="s">
        <v>1980</v>
      </c>
      <c r="S22" s="33">
        <v>0</v>
      </c>
      <c r="T22" s="243" t="s">
        <v>1980</v>
      </c>
    </row>
    <row r="23" spans="1:20" ht="31.5">
      <c r="A23" s="293"/>
      <c r="B23" s="287"/>
      <c r="C23" s="290"/>
      <c r="D23" s="29" t="s">
        <v>2024</v>
      </c>
      <c r="E23" s="29">
        <v>0</v>
      </c>
      <c r="F23" s="29" t="s">
        <v>1980</v>
      </c>
      <c r="G23" s="15">
        <v>0</v>
      </c>
      <c r="H23" s="29" t="s">
        <v>1980</v>
      </c>
      <c r="I23" s="33">
        <v>0</v>
      </c>
      <c r="J23" s="29" t="s">
        <v>1980</v>
      </c>
      <c r="K23" s="33">
        <v>0</v>
      </c>
      <c r="L23" s="37" t="s">
        <v>1980</v>
      </c>
      <c r="M23" s="33">
        <v>0</v>
      </c>
      <c r="N23" s="29" t="s">
        <v>1980</v>
      </c>
      <c r="O23" s="33">
        <v>0</v>
      </c>
      <c r="P23" s="37" t="s">
        <v>1980</v>
      </c>
      <c r="Q23" s="33">
        <v>0</v>
      </c>
      <c r="R23" s="29" t="s">
        <v>1980</v>
      </c>
      <c r="S23" s="33">
        <v>0</v>
      </c>
      <c r="T23" s="243" t="s">
        <v>1980</v>
      </c>
    </row>
    <row r="24" spans="1:20" ht="15.75" customHeight="1">
      <c r="A24" s="293">
        <v>4</v>
      </c>
      <c r="B24" s="287" t="s">
        <v>2041</v>
      </c>
      <c r="C24" s="287" t="s">
        <v>1936</v>
      </c>
      <c r="D24" s="29" t="s">
        <v>1933</v>
      </c>
      <c r="E24" s="29">
        <v>0</v>
      </c>
      <c r="F24" s="29" t="s">
        <v>1980</v>
      </c>
      <c r="G24" s="29">
        <v>0</v>
      </c>
      <c r="H24" s="29" t="s">
        <v>1980</v>
      </c>
      <c r="I24" s="33">
        <v>0</v>
      </c>
      <c r="J24" s="29" t="s">
        <v>1980</v>
      </c>
      <c r="K24" s="33">
        <v>0</v>
      </c>
      <c r="L24" s="37" t="s">
        <v>1980</v>
      </c>
      <c r="M24" s="33">
        <v>0</v>
      </c>
      <c r="N24" s="29" t="s">
        <v>1980</v>
      </c>
      <c r="O24" s="33">
        <v>0</v>
      </c>
      <c r="P24" s="37" t="s">
        <v>1980</v>
      </c>
      <c r="Q24" s="33">
        <v>0</v>
      </c>
      <c r="R24" s="29" t="s">
        <v>1980</v>
      </c>
      <c r="S24" s="33">
        <v>0</v>
      </c>
      <c r="T24" s="243" t="s">
        <v>1980</v>
      </c>
    </row>
    <row r="25" spans="1:20" ht="47.25">
      <c r="A25" s="293"/>
      <c r="B25" s="287"/>
      <c r="C25" s="287"/>
      <c r="D25" s="29" t="s">
        <v>2054</v>
      </c>
      <c r="E25" s="29">
        <v>0</v>
      </c>
      <c r="F25" s="29" t="s">
        <v>1980</v>
      </c>
      <c r="G25" s="15">
        <v>0</v>
      </c>
      <c r="H25" s="29" t="s">
        <v>1980</v>
      </c>
      <c r="I25" s="33">
        <v>0</v>
      </c>
      <c r="J25" s="29" t="s">
        <v>1980</v>
      </c>
      <c r="K25" s="33">
        <v>0</v>
      </c>
      <c r="L25" s="37" t="s">
        <v>1980</v>
      </c>
      <c r="M25" s="33">
        <v>0</v>
      </c>
      <c r="N25" s="29" t="s">
        <v>1980</v>
      </c>
      <c r="O25" s="33">
        <v>0</v>
      </c>
      <c r="P25" s="37" t="s">
        <v>1980</v>
      </c>
      <c r="Q25" s="33">
        <v>0</v>
      </c>
      <c r="R25" s="29" t="s">
        <v>1980</v>
      </c>
      <c r="S25" s="33">
        <v>0</v>
      </c>
      <c r="T25" s="243" t="s">
        <v>1980</v>
      </c>
    </row>
    <row r="26" spans="1:20" ht="31.5">
      <c r="A26" s="293"/>
      <c r="B26" s="287"/>
      <c r="C26" s="287"/>
      <c r="D26" s="29" t="s">
        <v>2024</v>
      </c>
      <c r="E26" s="29">
        <v>0</v>
      </c>
      <c r="F26" s="29" t="s">
        <v>1980</v>
      </c>
      <c r="G26" s="15">
        <v>0</v>
      </c>
      <c r="H26" s="29" t="s">
        <v>1980</v>
      </c>
      <c r="I26" s="33">
        <v>0</v>
      </c>
      <c r="J26" s="29" t="s">
        <v>1980</v>
      </c>
      <c r="K26" s="33">
        <v>0</v>
      </c>
      <c r="L26" s="37" t="s">
        <v>1980</v>
      </c>
      <c r="M26" s="33">
        <v>0</v>
      </c>
      <c r="N26" s="29" t="s">
        <v>1980</v>
      </c>
      <c r="O26" s="33">
        <v>0</v>
      </c>
      <c r="P26" s="37" t="s">
        <v>1980</v>
      </c>
      <c r="Q26" s="33">
        <v>0</v>
      </c>
      <c r="R26" s="29" t="s">
        <v>1980</v>
      </c>
      <c r="S26" s="33">
        <v>0</v>
      </c>
      <c r="T26" s="243" t="s">
        <v>1980</v>
      </c>
    </row>
    <row r="27" spans="1:20" ht="15.75" customHeight="1">
      <c r="A27" s="259">
        <v>5</v>
      </c>
      <c r="B27" s="288" t="s">
        <v>2044</v>
      </c>
      <c r="C27" s="288" t="s">
        <v>2049</v>
      </c>
      <c r="D27" s="29" t="s">
        <v>1933</v>
      </c>
      <c r="E27" s="29">
        <v>0</v>
      </c>
      <c r="F27" s="29" t="s">
        <v>1980</v>
      </c>
      <c r="G27" s="29">
        <v>0</v>
      </c>
      <c r="H27" s="29" t="s">
        <v>1980</v>
      </c>
      <c r="I27" s="33">
        <v>0</v>
      </c>
      <c r="J27" s="29" t="s">
        <v>1980</v>
      </c>
      <c r="K27" s="33">
        <v>0</v>
      </c>
      <c r="L27" s="37" t="s">
        <v>1980</v>
      </c>
      <c r="M27" s="33">
        <v>0</v>
      </c>
      <c r="N27" s="29" t="s">
        <v>1980</v>
      </c>
      <c r="O27" s="33">
        <v>0</v>
      </c>
      <c r="P27" s="37" t="s">
        <v>1980</v>
      </c>
      <c r="Q27" s="33">
        <v>0</v>
      </c>
      <c r="R27" s="29" t="s">
        <v>1980</v>
      </c>
      <c r="S27" s="33">
        <v>0</v>
      </c>
      <c r="T27" s="243" t="s">
        <v>1980</v>
      </c>
    </row>
    <row r="28" spans="1:20" ht="47.25">
      <c r="A28" s="260"/>
      <c r="B28" s="289"/>
      <c r="C28" s="289"/>
      <c r="D28" s="29" t="s">
        <v>2054</v>
      </c>
      <c r="E28" s="29">
        <v>1</v>
      </c>
      <c r="F28" s="29" t="s">
        <v>1980</v>
      </c>
      <c r="G28" s="15">
        <v>0.0045</v>
      </c>
      <c r="H28" s="29" t="s">
        <v>1980</v>
      </c>
      <c r="I28" s="33">
        <v>0</v>
      </c>
      <c r="J28" s="29" t="s">
        <v>1980</v>
      </c>
      <c r="K28" s="33">
        <v>0</v>
      </c>
      <c r="L28" s="37" t="s">
        <v>1980</v>
      </c>
      <c r="M28" s="33">
        <v>0</v>
      </c>
      <c r="N28" s="29" t="s">
        <v>1980</v>
      </c>
      <c r="O28" s="33">
        <v>0</v>
      </c>
      <c r="P28" s="37" t="s">
        <v>1980</v>
      </c>
      <c r="Q28" s="33">
        <v>1</v>
      </c>
      <c r="R28" s="29" t="s">
        <v>1980</v>
      </c>
      <c r="S28" s="33">
        <v>0.0045</v>
      </c>
      <c r="T28" s="243" t="s">
        <v>1980</v>
      </c>
    </row>
    <row r="29" spans="1:20" ht="31.5">
      <c r="A29" s="260"/>
      <c r="B29" s="289"/>
      <c r="C29" s="290"/>
      <c r="D29" s="29" t="s">
        <v>2024</v>
      </c>
      <c r="E29" s="29">
        <v>0</v>
      </c>
      <c r="F29" s="29" t="s">
        <v>1980</v>
      </c>
      <c r="G29" s="15">
        <v>0</v>
      </c>
      <c r="H29" s="29" t="s">
        <v>1980</v>
      </c>
      <c r="I29" s="33">
        <v>0</v>
      </c>
      <c r="J29" s="29" t="s">
        <v>1980</v>
      </c>
      <c r="K29" s="33">
        <v>0</v>
      </c>
      <c r="L29" s="37" t="s">
        <v>1980</v>
      </c>
      <c r="M29" s="33">
        <v>0</v>
      </c>
      <c r="N29" s="29" t="s">
        <v>1980</v>
      </c>
      <c r="O29" s="33">
        <v>0</v>
      </c>
      <c r="P29" s="37" t="s">
        <v>1980</v>
      </c>
      <c r="Q29" s="33">
        <v>0</v>
      </c>
      <c r="R29" s="29" t="s">
        <v>1980</v>
      </c>
      <c r="S29" s="33">
        <v>0</v>
      </c>
      <c r="T29" s="243" t="s">
        <v>1980</v>
      </c>
    </row>
    <row r="30" spans="1:20" ht="15.75" customHeight="1">
      <c r="A30" s="260"/>
      <c r="B30" s="289"/>
      <c r="C30" s="288" t="s">
        <v>1935</v>
      </c>
      <c r="D30" s="29" t="s">
        <v>1933</v>
      </c>
      <c r="E30" s="29">
        <v>0</v>
      </c>
      <c r="F30" s="29" t="s">
        <v>1980</v>
      </c>
      <c r="G30" s="29">
        <v>0</v>
      </c>
      <c r="H30" s="29" t="s">
        <v>1980</v>
      </c>
      <c r="I30" s="33">
        <v>0</v>
      </c>
      <c r="J30" s="29" t="s">
        <v>1980</v>
      </c>
      <c r="K30" s="33">
        <v>0</v>
      </c>
      <c r="L30" s="37" t="s">
        <v>1980</v>
      </c>
      <c r="M30" s="33">
        <v>0</v>
      </c>
      <c r="N30" s="29" t="s">
        <v>1980</v>
      </c>
      <c r="O30" s="33">
        <v>0</v>
      </c>
      <c r="P30" s="37" t="s">
        <v>1980</v>
      </c>
      <c r="Q30" s="33">
        <v>0</v>
      </c>
      <c r="R30" s="29" t="s">
        <v>1980</v>
      </c>
      <c r="S30" s="33">
        <v>0</v>
      </c>
      <c r="T30" s="243" t="s">
        <v>1980</v>
      </c>
    </row>
    <row r="31" spans="1:20" ht="47.25">
      <c r="A31" s="260"/>
      <c r="B31" s="289"/>
      <c r="C31" s="289"/>
      <c r="D31" s="29" t="s">
        <v>2054</v>
      </c>
      <c r="E31" s="29">
        <v>2</v>
      </c>
      <c r="F31" s="29" t="s">
        <v>1980</v>
      </c>
      <c r="G31" s="15">
        <v>0.01687</v>
      </c>
      <c r="H31" s="29" t="s">
        <v>1980</v>
      </c>
      <c r="I31" s="33">
        <v>0</v>
      </c>
      <c r="J31" s="29" t="s">
        <v>1980</v>
      </c>
      <c r="K31" s="33">
        <v>0</v>
      </c>
      <c r="L31" s="37" t="s">
        <v>1980</v>
      </c>
      <c r="M31" s="33">
        <v>0</v>
      </c>
      <c r="N31" s="29" t="s">
        <v>1980</v>
      </c>
      <c r="O31" s="33">
        <v>0</v>
      </c>
      <c r="P31" s="37" t="s">
        <v>1980</v>
      </c>
      <c r="Q31" s="33">
        <v>2</v>
      </c>
      <c r="R31" s="29" t="s">
        <v>1980</v>
      </c>
      <c r="S31" s="33">
        <v>0.01687</v>
      </c>
      <c r="T31" s="243" t="s">
        <v>1980</v>
      </c>
    </row>
    <row r="32" spans="1:20" ht="32.25" thickBot="1">
      <c r="A32" s="212"/>
      <c r="B32" s="295"/>
      <c r="C32" s="295"/>
      <c r="D32" s="53" t="s">
        <v>2024</v>
      </c>
      <c r="E32" s="29">
        <v>0</v>
      </c>
      <c r="F32" s="29" t="s">
        <v>1980</v>
      </c>
      <c r="G32" s="15">
        <v>0</v>
      </c>
      <c r="H32" s="29" t="s">
        <v>1980</v>
      </c>
      <c r="I32" s="33">
        <v>0</v>
      </c>
      <c r="J32" s="29" t="s">
        <v>1980</v>
      </c>
      <c r="K32" s="33">
        <v>0</v>
      </c>
      <c r="L32" s="37" t="s">
        <v>1980</v>
      </c>
      <c r="M32" s="33">
        <v>0</v>
      </c>
      <c r="N32" s="29" t="s">
        <v>1980</v>
      </c>
      <c r="O32" s="33">
        <v>0</v>
      </c>
      <c r="P32" s="37" t="s">
        <v>1980</v>
      </c>
      <c r="Q32" s="33">
        <v>0</v>
      </c>
      <c r="R32" s="29" t="s">
        <v>1980</v>
      </c>
      <c r="S32" s="33">
        <v>0</v>
      </c>
      <c r="T32" s="243" t="s">
        <v>1980</v>
      </c>
    </row>
    <row r="33" spans="1:20" ht="15.75" customHeight="1">
      <c r="A33" s="271">
        <v>6</v>
      </c>
      <c r="B33" s="261" t="s">
        <v>2057</v>
      </c>
      <c r="C33" s="267" t="s">
        <v>2058</v>
      </c>
      <c r="D33" s="46" t="s">
        <v>1933</v>
      </c>
      <c r="E33" s="29">
        <v>35</v>
      </c>
      <c r="F33" s="37" t="s">
        <v>1932</v>
      </c>
      <c r="G33" s="15">
        <v>1.3797</v>
      </c>
      <c r="H33" s="29" t="s">
        <v>1980</v>
      </c>
      <c r="I33" s="33">
        <v>0</v>
      </c>
      <c r="J33" s="29" t="s">
        <v>1980</v>
      </c>
      <c r="K33" s="33">
        <v>0</v>
      </c>
      <c r="L33" s="37" t="s">
        <v>1980</v>
      </c>
      <c r="M33" s="33">
        <v>0</v>
      </c>
      <c r="N33" s="29" t="s">
        <v>1980</v>
      </c>
      <c r="O33" s="33">
        <v>0</v>
      </c>
      <c r="P33" s="37" t="s">
        <v>1980</v>
      </c>
      <c r="Q33" s="29">
        <v>35</v>
      </c>
      <c r="R33" s="29" t="s">
        <v>1980</v>
      </c>
      <c r="S33" s="15">
        <v>1.3797</v>
      </c>
      <c r="T33" s="243" t="s">
        <v>1980</v>
      </c>
    </row>
    <row r="34" spans="1:20" ht="47.25">
      <c r="A34" s="293"/>
      <c r="B34" s="294"/>
      <c r="C34" s="287"/>
      <c r="D34" s="29" t="s">
        <v>2053</v>
      </c>
      <c r="E34" s="37">
        <v>0</v>
      </c>
      <c r="F34" s="77" t="s">
        <v>1932</v>
      </c>
      <c r="G34" s="78">
        <v>0</v>
      </c>
      <c r="H34" s="29" t="s">
        <v>1980</v>
      </c>
      <c r="I34" s="33">
        <v>0</v>
      </c>
      <c r="J34" s="29" t="s">
        <v>1980</v>
      </c>
      <c r="K34" s="33">
        <v>0</v>
      </c>
      <c r="L34" s="37" t="s">
        <v>1980</v>
      </c>
      <c r="M34" s="33">
        <v>0</v>
      </c>
      <c r="N34" s="29" t="s">
        <v>1980</v>
      </c>
      <c r="O34" s="33">
        <v>0</v>
      </c>
      <c r="P34" s="37" t="s">
        <v>1980</v>
      </c>
      <c r="Q34" s="37">
        <v>0</v>
      </c>
      <c r="R34" s="29" t="s">
        <v>1980</v>
      </c>
      <c r="S34" s="78">
        <v>0</v>
      </c>
      <c r="T34" s="243" t="s">
        <v>1980</v>
      </c>
    </row>
    <row r="35" spans="1:20" ht="31.5">
      <c r="A35" s="293"/>
      <c r="B35" s="294"/>
      <c r="C35" s="287"/>
      <c r="D35" s="29" t="s">
        <v>2024</v>
      </c>
      <c r="E35" s="37">
        <v>0</v>
      </c>
      <c r="F35" s="37" t="s">
        <v>1932</v>
      </c>
      <c r="G35" s="78">
        <v>0</v>
      </c>
      <c r="H35" s="29" t="s">
        <v>1980</v>
      </c>
      <c r="I35" s="33">
        <v>0</v>
      </c>
      <c r="J35" s="29" t="s">
        <v>1980</v>
      </c>
      <c r="K35" s="33">
        <v>0</v>
      </c>
      <c r="L35" s="37" t="s">
        <v>1980</v>
      </c>
      <c r="M35" s="33">
        <v>0</v>
      </c>
      <c r="N35" s="29" t="s">
        <v>1980</v>
      </c>
      <c r="O35" s="33">
        <v>0</v>
      </c>
      <c r="P35" s="37" t="s">
        <v>1980</v>
      </c>
      <c r="Q35" s="37">
        <v>0</v>
      </c>
      <c r="R35" s="29" t="s">
        <v>1980</v>
      </c>
      <c r="S35" s="78">
        <v>0</v>
      </c>
      <c r="T35" s="243" t="s">
        <v>1980</v>
      </c>
    </row>
    <row r="36" spans="1:20" ht="15.75" customHeight="1">
      <c r="A36" s="293">
        <v>7</v>
      </c>
      <c r="B36" s="294" t="s">
        <v>2059</v>
      </c>
      <c r="C36" s="287" t="s">
        <v>10</v>
      </c>
      <c r="D36" s="29" t="s">
        <v>1933</v>
      </c>
      <c r="E36" s="37">
        <v>12</v>
      </c>
      <c r="F36" s="37" t="s">
        <v>1932</v>
      </c>
      <c r="G36" s="78">
        <v>0.473</v>
      </c>
      <c r="H36" s="29" t="s">
        <v>1980</v>
      </c>
      <c r="I36" s="33">
        <v>0</v>
      </c>
      <c r="J36" s="29" t="s">
        <v>1980</v>
      </c>
      <c r="K36" s="33">
        <v>0</v>
      </c>
      <c r="L36" s="37" t="s">
        <v>1980</v>
      </c>
      <c r="M36" s="33">
        <v>0</v>
      </c>
      <c r="N36" s="29" t="s">
        <v>1980</v>
      </c>
      <c r="O36" s="33">
        <v>0</v>
      </c>
      <c r="P36" s="37" t="s">
        <v>1980</v>
      </c>
      <c r="Q36" s="37">
        <v>12</v>
      </c>
      <c r="R36" s="29" t="s">
        <v>1980</v>
      </c>
      <c r="S36" s="78">
        <v>0.473</v>
      </c>
      <c r="T36" s="243" t="s">
        <v>1980</v>
      </c>
    </row>
    <row r="37" spans="1:20" ht="47.25">
      <c r="A37" s="293"/>
      <c r="B37" s="294"/>
      <c r="C37" s="287"/>
      <c r="D37" s="29" t="s">
        <v>2053</v>
      </c>
      <c r="E37" s="37">
        <v>1</v>
      </c>
      <c r="F37" s="37" t="s">
        <v>1932</v>
      </c>
      <c r="G37" s="78">
        <v>0.05877</v>
      </c>
      <c r="H37" s="29" t="s">
        <v>1980</v>
      </c>
      <c r="I37" s="33">
        <v>0</v>
      </c>
      <c r="J37" s="29" t="s">
        <v>1980</v>
      </c>
      <c r="K37" s="33">
        <v>0</v>
      </c>
      <c r="L37" s="37" t="s">
        <v>1980</v>
      </c>
      <c r="M37" s="33">
        <v>0</v>
      </c>
      <c r="N37" s="29" t="s">
        <v>1980</v>
      </c>
      <c r="O37" s="33">
        <v>0</v>
      </c>
      <c r="P37" s="37" t="s">
        <v>1980</v>
      </c>
      <c r="Q37" s="37">
        <v>1</v>
      </c>
      <c r="R37" s="29" t="s">
        <v>1980</v>
      </c>
      <c r="S37" s="78">
        <v>0.05877</v>
      </c>
      <c r="T37" s="243" t="s">
        <v>1980</v>
      </c>
    </row>
    <row r="38" spans="1:20" ht="31.5">
      <c r="A38" s="293"/>
      <c r="B38" s="294"/>
      <c r="C38" s="287"/>
      <c r="D38" s="29" t="s">
        <v>2024</v>
      </c>
      <c r="E38" s="37">
        <v>0</v>
      </c>
      <c r="F38" s="37" t="s">
        <v>1932</v>
      </c>
      <c r="G38" s="78">
        <v>0</v>
      </c>
      <c r="H38" s="29" t="s">
        <v>1980</v>
      </c>
      <c r="I38" s="33">
        <v>0</v>
      </c>
      <c r="J38" s="29" t="s">
        <v>1980</v>
      </c>
      <c r="K38" s="33">
        <v>0</v>
      </c>
      <c r="L38" s="37" t="s">
        <v>1980</v>
      </c>
      <c r="M38" s="33">
        <v>0</v>
      </c>
      <c r="N38" s="29" t="s">
        <v>1980</v>
      </c>
      <c r="O38" s="33">
        <v>0</v>
      </c>
      <c r="P38" s="37" t="s">
        <v>1980</v>
      </c>
      <c r="Q38" s="37">
        <v>0</v>
      </c>
      <c r="R38" s="29" t="s">
        <v>1980</v>
      </c>
      <c r="S38" s="78">
        <v>0</v>
      </c>
      <c r="T38" s="243" t="s">
        <v>1980</v>
      </c>
    </row>
    <row r="39" spans="1:20" ht="15.75" customHeight="1">
      <c r="A39" s="293"/>
      <c r="B39" s="294"/>
      <c r="C39" s="287" t="s">
        <v>11</v>
      </c>
      <c r="D39" s="29" t="s">
        <v>1933</v>
      </c>
      <c r="E39" s="37">
        <v>0</v>
      </c>
      <c r="F39" s="37" t="s">
        <v>1932</v>
      </c>
      <c r="G39" s="78">
        <v>0</v>
      </c>
      <c r="H39" s="29" t="s">
        <v>1980</v>
      </c>
      <c r="I39" s="33">
        <v>0</v>
      </c>
      <c r="J39" s="29" t="s">
        <v>1980</v>
      </c>
      <c r="K39" s="33">
        <v>0</v>
      </c>
      <c r="L39" s="37" t="s">
        <v>1980</v>
      </c>
      <c r="M39" s="33">
        <v>0</v>
      </c>
      <c r="N39" s="29" t="s">
        <v>1980</v>
      </c>
      <c r="O39" s="33">
        <v>0</v>
      </c>
      <c r="P39" s="37" t="s">
        <v>1980</v>
      </c>
      <c r="Q39" s="37">
        <v>0</v>
      </c>
      <c r="R39" s="29" t="s">
        <v>1980</v>
      </c>
      <c r="S39" s="78">
        <v>0</v>
      </c>
      <c r="T39" s="243" t="s">
        <v>1980</v>
      </c>
    </row>
    <row r="40" spans="1:20" ht="47.25">
      <c r="A40" s="293"/>
      <c r="B40" s="294"/>
      <c r="C40" s="287"/>
      <c r="D40" s="29" t="s">
        <v>2053</v>
      </c>
      <c r="E40" s="37">
        <v>0</v>
      </c>
      <c r="F40" s="37" t="s">
        <v>1932</v>
      </c>
      <c r="G40" s="78">
        <v>0</v>
      </c>
      <c r="H40" s="29" t="s">
        <v>1980</v>
      </c>
      <c r="I40" s="33">
        <v>0</v>
      </c>
      <c r="J40" s="29" t="s">
        <v>1980</v>
      </c>
      <c r="K40" s="33">
        <v>0</v>
      </c>
      <c r="L40" s="37" t="s">
        <v>1980</v>
      </c>
      <c r="M40" s="33">
        <v>0</v>
      </c>
      <c r="N40" s="29" t="s">
        <v>1980</v>
      </c>
      <c r="O40" s="33">
        <v>0</v>
      </c>
      <c r="P40" s="37" t="s">
        <v>1980</v>
      </c>
      <c r="Q40" s="37">
        <v>0</v>
      </c>
      <c r="R40" s="29" t="s">
        <v>1980</v>
      </c>
      <c r="S40" s="78">
        <v>0</v>
      </c>
      <c r="T40" s="243" t="s">
        <v>1980</v>
      </c>
    </row>
    <row r="41" spans="1:20" ht="31.5">
      <c r="A41" s="293"/>
      <c r="B41" s="294"/>
      <c r="C41" s="287"/>
      <c r="D41" s="29" t="s">
        <v>2024</v>
      </c>
      <c r="E41" s="37">
        <v>0</v>
      </c>
      <c r="F41" s="37" t="s">
        <v>1932</v>
      </c>
      <c r="G41" s="78">
        <v>0</v>
      </c>
      <c r="H41" s="29" t="s">
        <v>1980</v>
      </c>
      <c r="I41" s="33">
        <v>0</v>
      </c>
      <c r="J41" s="29" t="s">
        <v>1980</v>
      </c>
      <c r="K41" s="33">
        <v>0</v>
      </c>
      <c r="L41" s="37" t="s">
        <v>1980</v>
      </c>
      <c r="M41" s="33">
        <v>0</v>
      </c>
      <c r="N41" s="29" t="s">
        <v>1980</v>
      </c>
      <c r="O41" s="33">
        <v>0</v>
      </c>
      <c r="P41" s="37" t="s">
        <v>1980</v>
      </c>
      <c r="Q41" s="37">
        <v>0</v>
      </c>
      <c r="R41" s="29" t="s">
        <v>1980</v>
      </c>
      <c r="S41" s="78">
        <v>0</v>
      </c>
      <c r="T41" s="243" t="s">
        <v>1980</v>
      </c>
    </row>
    <row r="42" spans="1:20" ht="15.75">
      <c r="A42" s="293"/>
      <c r="B42" s="294"/>
      <c r="C42" s="287" t="s">
        <v>2058</v>
      </c>
      <c r="D42" s="29" t="s">
        <v>1933</v>
      </c>
      <c r="E42" s="37">
        <v>0</v>
      </c>
      <c r="F42" s="37" t="s">
        <v>1932</v>
      </c>
      <c r="G42" s="78">
        <v>0</v>
      </c>
      <c r="H42" s="29" t="s">
        <v>1980</v>
      </c>
      <c r="I42" s="33">
        <v>0</v>
      </c>
      <c r="J42" s="29" t="s">
        <v>1980</v>
      </c>
      <c r="K42" s="33">
        <v>0</v>
      </c>
      <c r="L42" s="37" t="s">
        <v>1980</v>
      </c>
      <c r="M42" s="33">
        <v>0</v>
      </c>
      <c r="N42" s="29" t="s">
        <v>1980</v>
      </c>
      <c r="O42" s="33">
        <v>0</v>
      </c>
      <c r="P42" s="37" t="s">
        <v>1980</v>
      </c>
      <c r="Q42" s="37">
        <v>0</v>
      </c>
      <c r="R42" s="29" t="s">
        <v>1980</v>
      </c>
      <c r="S42" s="78">
        <v>0</v>
      </c>
      <c r="T42" s="243" t="s">
        <v>1980</v>
      </c>
    </row>
    <row r="43" spans="1:20" ht="47.25">
      <c r="A43" s="293"/>
      <c r="B43" s="294"/>
      <c r="C43" s="287"/>
      <c r="D43" s="29" t="s">
        <v>2053</v>
      </c>
      <c r="E43" s="37">
        <v>0</v>
      </c>
      <c r="F43" s="37" t="s">
        <v>1932</v>
      </c>
      <c r="G43" s="78">
        <v>0</v>
      </c>
      <c r="H43" s="29" t="s">
        <v>1980</v>
      </c>
      <c r="I43" s="33">
        <v>0</v>
      </c>
      <c r="J43" s="29" t="s">
        <v>1980</v>
      </c>
      <c r="K43" s="33">
        <v>0</v>
      </c>
      <c r="L43" s="37" t="s">
        <v>1980</v>
      </c>
      <c r="M43" s="33">
        <v>0</v>
      </c>
      <c r="N43" s="29" t="s">
        <v>1980</v>
      </c>
      <c r="O43" s="33">
        <v>0</v>
      </c>
      <c r="P43" s="37" t="s">
        <v>1980</v>
      </c>
      <c r="Q43" s="37">
        <v>0</v>
      </c>
      <c r="R43" s="29" t="s">
        <v>1980</v>
      </c>
      <c r="S43" s="78">
        <v>0</v>
      </c>
      <c r="T43" s="243" t="s">
        <v>1980</v>
      </c>
    </row>
    <row r="44" spans="1:20" ht="31.5">
      <c r="A44" s="293"/>
      <c r="B44" s="294"/>
      <c r="C44" s="287"/>
      <c r="D44" s="29" t="s">
        <v>2024</v>
      </c>
      <c r="E44" s="37">
        <v>0</v>
      </c>
      <c r="F44" s="37" t="s">
        <v>1932</v>
      </c>
      <c r="G44" s="78">
        <v>0</v>
      </c>
      <c r="H44" s="29" t="s">
        <v>1980</v>
      </c>
      <c r="I44" s="33">
        <v>0</v>
      </c>
      <c r="J44" s="29" t="s">
        <v>1980</v>
      </c>
      <c r="K44" s="33">
        <v>0</v>
      </c>
      <c r="L44" s="37" t="s">
        <v>1980</v>
      </c>
      <c r="M44" s="33">
        <v>0</v>
      </c>
      <c r="N44" s="29" t="s">
        <v>1980</v>
      </c>
      <c r="O44" s="33">
        <v>0</v>
      </c>
      <c r="P44" s="37" t="s">
        <v>1980</v>
      </c>
      <c r="Q44" s="37">
        <v>0</v>
      </c>
      <c r="R44" s="29" t="s">
        <v>1980</v>
      </c>
      <c r="S44" s="78">
        <v>0</v>
      </c>
      <c r="T44" s="243" t="s">
        <v>1980</v>
      </c>
    </row>
    <row r="45" spans="1:20" ht="15.75" customHeight="1">
      <c r="A45" s="293">
        <v>8</v>
      </c>
      <c r="B45" s="294" t="s">
        <v>2060</v>
      </c>
      <c r="C45" s="287" t="s">
        <v>12</v>
      </c>
      <c r="D45" s="29" t="s">
        <v>1933</v>
      </c>
      <c r="E45" s="37">
        <v>85</v>
      </c>
      <c r="F45" s="37" t="s">
        <v>1932</v>
      </c>
      <c r="G45" s="78">
        <v>3.3507</v>
      </c>
      <c r="H45" s="29" t="s">
        <v>1980</v>
      </c>
      <c r="I45" s="33">
        <v>0</v>
      </c>
      <c r="J45" s="29" t="s">
        <v>1980</v>
      </c>
      <c r="K45" s="33">
        <v>0</v>
      </c>
      <c r="L45" s="37" t="s">
        <v>1980</v>
      </c>
      <c r="M45" s="33">
        <v>0</v>
      </c>
      <c r="N45" s="29" t="s">
        <v>1980</v>
      </c>
      <c r="O45" s="33">
        <v>0</v>
      </c>
      <c r="P45" s="37" t="s">
        <v>1980</v>
      </c>
      <c r="Q45" s="37">
        <v>85</v>
      </c>
      <c r="R45" s="29" t="s">
        <v>1980</v>
      </c>
      <c r="S45" s="78">
        <v>3.3507</v>
      </c>
      <c r="T45" s="243" t="s">
        <v>1980</v>
      </c>
    </row>
    <row r="46" spans="1:20" ht="47.25">
      <c r="A46" s="293"/>
      <c r="B46" s="294"/>
      <c r="C46" s="287"/>
      <c r="D46" s="29" t="s">
        <v>2053</v>
      </c>
      <c r="E46" s="37">
        <v>0</v>
      </c>
      <c r="F46" s="37" t="s">
        <v>1932</v>
      </c>
      <c r="G46" s="78">
        <v>0</v>
      </c>
      <c r="H46" s="29" t="s">
        <v>1980</v>
      </c>
      <c r="I46" s="33">
        <v>0</v>
      </c>
      <c r="J46" s="29" t="s">
        <v>1980</v>
      </c>
      <c r="K46" s="33">
        <v>0</v>
      </c>
      <c r="L46" s="37" t="s">
        <v>1980</v>
      </c>
      <c r="M46" s="33">
        <v>0</v>
      </c>
      <c r="N46" s="29" t="s">
        <v>1980</v>
      </c>
      <c r="O46" s="33">
        <v>0</v>
      </c>
      <c r="P46" s="37" t="s">
        <v>1980</v>
      </c>
      <c r="Q46" s="37">
        <v>0</v>
      </c>
      <c r="R46" s="29" t="s">
        <v>1980</v>
      </c>
      <c r="S46" s="78">
        <v>0</v>
      </c>
      <c r="T46" s="243" t="s">
        <v>1980</v>
      </c>
    </row>
    <row r="47" spans="1:20" ht="31.5">
      <c r="A47" s="293"/>
      <c r="B47" s="294"/>
      <c r="C47" s="287"/>
      <c r="D47" s="29" t="s">
        <v>2024</v>
      </c>
      <c r="E47" s="37">
        <v>0</v>
      </c>
      <c r="F47" s="37" t="s">
        <v>1932</v>
      </c>
      <c r="G47" s="78">
        <v>0</v>
      </c>
      <c r="H47" s="29" t="s">
        <v>1980</v>
      </c>
      <c r="I47" s="33">
        <v>0</v>
      </c>
      <c r="J47" s="29" t="s">
        <v>1980</v>
      </c>
      <c r="K47" s="33">
        <v>0</v>
      </c>
      <c r="L47" s="37" t="s">
        <v>1980</v>
      </c>
      <c r="M47" s="33">
        <v>0</v>
      </c>
      <c r="N47" s="29" t="s">
        <v>1980</v>
      </c>
      <c r="O47" s="33">
        <v>0</v>
      </c>
      <c r="P47" s="37" t="s">
        <v>1980</v>
      </c>
      <c r="Q47" s="37">
        <v>0</v>
      </c>
      <c r="R47" s="29" t="s">
        <v>1980</v>
      </c>
      <c r="S47" s="78">
        <v>0</v>
      </c>
      <c r="T47" s="243" t="s">
        <v>1980</v>
      </c>
    </row>
    <row r="48" spans="1:20" ht="15.75">
      <c r="A48" s="293"/>
      <c r="B48" s="294"/>
      <c r="C48" s="287" t="s">
        <v>13</v>
      </c>
      <c r="D48" s="29" t="s">
        <v>1933</v>
      </c>
      <c r="E48" s="37">
        <v>5</v>
      </c>
      <c r="F48" s="37" t="s">
        <v>1932</v>
      </c>
      <c r="G48" s="78">
        <v>0.1971</v>
      </c>
      <c r="H48" s="29" t="s">
        <v>1980</v>
      </c>
      <c r="I48" s="33">
        <v>0</v>
      </c>
      <c r="J48" s="29" t="s">
        <v>1980</v>
      </c>
      <c r="K48" s="33">
        <v>0</v>
      </c>
      <c r="L48" s="37" t="s">
        <v>1980</v>
      </c>
      <c r="M48" s="33">
        <v>0</v>
      </c>
      <c r="N48" s="29" t="s">
        <v>1980</v>
      </c>
      <c r="O48" s="33">
        <v>0</v>
      </c>
      <c r="P48" s="37" t="s">
        <v>1980</v>
      </c>
      <c r="Q48" s="37">
        <v>5</v>
      </c>
      <c r="R48" s="29" t="s">
        <v>1980</v>
      </c>
      <c r="S48" s="78">
        <v>0.1971</v>
      </c>
      <c r="T48" s="243" t="s">
        <v>1980</v>
      </c>
    </row>
    <row r="49" spans="1:20" ht="47.25">
      <c r="A49" s="293"/>
      <c r="B49" s="294"/>
      <c r="C49" s="287"/>
      <c r="D49" s="29" t="s">
        <v>2053</v>
      </c>
      <c r="E49" s="37">
        <v>1</v>
      </c>
      <c r="F49" s="37" t="s">
        <v>1932</v>
      </c>
      <c r="G49" s="78">
        <v>0.0262</v>
      </c>
      <c r="H49" s="29" t="s">
        <v>1980</v>
      </c>
      <c r="I49" s="33">
        <v>0</v>
      </c>
      <c r="J49" s="29" t="s">
        <v>1980</v>
      </c>
      <c r="K49" s="33">
        <v>0</v>
      </c>
      <c r="L49" s="37" t="s">
        <v>1980</v>
      </c>
      <c r="M49" s="33">
        <v>0</v>
      </c>
      <c r="N49" s="29" t="s">
        <v>1980</v>
      </c>
      <c r="O49" s="33">
        <v>0</v>
      </c>
      <c r="P49" s="37" t="s">
        <v>1980</v>
      </c>
      <c r="Q49" s="37">
        <v>1</v>
      </c>
      <c r="R49" s="29" t="s">
        <v>1980</v>
      </c>
      <c r="S49" s="78">
        <v>0.0262</v>
      </c>
      <c r="T49" s="243" t="s">
        <v>1980</v>
      </c>
    </row>
    <row r="50" spans="1:20" ht="31.5">
      <c r="A50" s="293"/>
      <c r="B50" s="294"/>
      <c r="C50" s="287"/>
      <c r="D50" s="29" t="s">
        <v>2024</v>
      </c>
      <c r="E50" s="37">
        <v>0</v>
      </c>
      <c r="F50" s="37" t="s">
        <v>1932</v>
      </c>
      <c r="G50" s="78">
        <v>0</v>
      </c>
      <c r="H50" s="29" t="s">
        <v>1980</v>
      </c>
      <c r="I50" s="33">
        <v>0</v>
      </c>
      <c r="J50" s="29" t="s">
        <v>1980</v>
      </c>
      <c r="K50" s="33">
        <v>0</v>
      </c>
      <c r="L50" s="37" t="s">
        <v>1980</v>
      </c>
      <c r="M50" s="33">
        <v>0</v>
      </c>
      <c r="N50" s="29" t="s">
        <v>1980</v>
      </c>
      <c r="O50" s="33">
        <v>0</v>
      </c>
      <c r="P50" s="37" t="s">
        <v>1980</v>
      </c>
      <c r="Q50" s="37">
        <v>0</v>
      </c>
      <c r="R50" s="29" t="s">
        <v>1980</v>
      </c>
      <c r="S50" s="78">
        <v>0</v>
      </c>
      <c r="T50" s="243" t="s">
        <v>1980</v>
      </c>
    </row>
    <row r="51" spans="1:20" ht="15.75" customHeight="1">
      <c r="A51" s="268">
        <v>9</v>
      </c>
      <c r="B51" s="294" t="s">
        <v>2061</v>
      </c>
      <c r="C51" s="287" t="s">
        <v>14</v>
      </c>
      <c r="D51" s="29" t="s">
        <v>1933</v>
      </c>
      <c r="E51" s="37">
        <v>0</v>
      </c>
      <c r="F51" s="37" t="s">
        <v>1932</v>
      </c>
      <c r="G51" s="78">
        <v>0</v>
      </c>
      <c r="H51" s="29" t="s">
        <v>1980</v>
      </c>
      <c r="I51" s="33">
        <v>0</v>
      </c>
      <c r="J51" s="29" t="s">
        <v>1980</v>
      </c>
      <c r="K51" s="33">
        <v>0</v>
      </c>
      <c r="L51" s="37" t="s">
        <v>1980</v>
      </c>
      <c r="M51" s="33">
        <v>0</v>
      </c>
      <c r="N51" s="29" t="s">
        <v>1980</v>
      </c>
      <c r="O51" s="33">
        <v>0</v>
      </c>
      <c r="P51" s="37" t="s">
        <v>1980</v>
      </c>
      <c r="Q51" s="37">
        <v>0</v>
      </c>
      <c r="R51" s="29" t="s">
        <v>1980</v>
      </c>
      <c r="S51" s="78">
        <v>0</v>
      </c>
      <c r="T51" s="243" t="s">
        <v>1980</v>
      </c>
    </row>
    <row r="52" spans="1:20" ht="47.25">
      <c r="A52" s="268"/>
      <c r="B52" s="294"/>
      <c r="C52" s="287"/>
      <c r="D52" s="29" t="s">
        <v>2053</v>
      </c>
      <c r="E52" s="37">
        <v>0</v>
      </c>
      <c r="F52" s="37" t="s">
        <v>1932</v>
      </c>
      <c r="G52" s="78">
        <v>0</v>
      </c>
      <c r="H52" s="29" t="s">
        <v>1980</v>
      </c>
      <c r="I52" s="33">
        <v>0</v>
      </c>
      <c r="J52" s="29" t="s">
        <v>1980</v>
      </c>
      <c r="K52" s="33">
        <v>0</v>
      </c>
      <c r="L52" s="37" t="s">
        <v>1980</v>
      </c>
      <c r="M52" s="33">
        <v>0</v>
      </c>
      <c r="N52" s="29" t="s">
        <v>1980</v>
      </c>
      <c r="O52" s="33">
        <v>0</v>
      </c>
      <c r="P52" s="37" t="s">
        <v>1980</v>
      </c>
      <c r="Q52" s="37">
        <v>0</v>
      </c>
      <c r="R52" s="29" t="s">
        <v>1980</v>
      </c>
      <c r="S52" s="78">
        <v>0</v>
      </c>
      <c r="T52" s="243" t="s">
        <v>1980</v>
      </c>
    </row>
    <row r="53" spans="1:20" ht="31.5">
      <c r="A53" s="268"/>
      <c r="B53" s="294"/>
      <c r="C53" s="287"/>
      <c r="D53" s="29" t="s">
        <v>2024</v>
      </c>
      <c r="E53" s="37">
        <v>0</v>
      </c>
      <c r="F53" s="37" t="s">
        <v>1932</v>
      </c>
      <c r="G53" s="78">
        <v>0</v>
      </c>
      <c r="H53" s="29" t="s">
        <v>1980</v>
      </c>
      <c r="I53" s="33">
        <v>0</v>
      </c>
      <c r="J53" s="29" t="s">
        <v>1980</v>
      </c>
      <c r="K53" s="33">
        <v>0</v>
      </c>
      <c r="L53" s="37" t="s">
        <v>1980</v>
      </c>
      <c r="M53" s="33">
        <v>0</v>
      </c>
      <c r="N53" s="29" t="s">
        <v>1980</v>
      </c>
      <c r="O53" s="33">
        <v>0</v>
      </c>
      <c r="P53" s="37" t="s">
        <v>1980</v>
      </c>
      <c r="Q53" s="37">
        <v>0</v>
      </c>
      <c r="R53" s="29" t="s">
        <v>1980</v>
      </c>
      <c r="S53" s="78">
        <v>0</v>
      </c>
      <c r="T53" s="243" t="s">
        <v>1980</v>
      </c>
    </row>
    <row r="54" spans="1:20" ht="15.75" customHeight="1">
      <c r="A54" s="268"/>
      <c r="B54" s="294"/>
      <c r="C54" s="287" t="s">
        <v>15</v>
      </c>
      <c r="D54" s="29" t="s">
        <v>1933</v>
      </c>
      <c r="E54" s="37">
        <v>0</v>
      </c>
      <c r="F54" s="37" t="s">
        <v>1932</v>
      </c>
      <c r="G54" s="78">
        <v>0</v>
      </c>
      <c r="H54" s="29" t="s">
        <v>1980</v>
      </c>
      <c r="I54" s="33">
        <v>0</v>
      </c>
      <c r="J54" s="29" t="s">
        <v>1980</v>
      </c>
      <c r="K54" s="33">
        <v>0</v>
      </c>
      <c r="L54" s="37" t="s">
        <v>1980</v>
      </c>
      <c r="M54" s="33">
        <v>0</v>
      </c>
      <c r="N54" s="29" t="s">
        <v>1980</v>
      </c>
      <c r="O54" s="33">
        <v>0</v>
      </c>
      <c r="P54" s="37" t="s">
        <v>1980</v>
      </c>
      <c r="Q54" s="37">
        <v>0</v>
      </c>
      <c r="R54" s="29" t="s">
        <v>1980</v>
      </c>
      <c r="S54" s="78">
        <v>0</v>
      </c>
      <c r="T54" s="243" t="s">
        <v>1980</v>
      </c>
    </row>
    <row r="55" spans="1:20" ht="47.25">
      <c r="A55" s="268"/>
      <c r="B55" s="294"/>
      <c r="C55" s="287"/>
      <c r="D55" s="29" t="s">
        <v>2053</v>
      </c>
      <c r="E55" s="37">
        <v>0</v>
      </c>
      <c r="F55" s="37" t="s">
        <v>1932</v>
      </c>
      <c r="G55" s="78">
        <v>0</v>
      </c>
      <c r="H55" s="29" t="s">
        <v>1980</v>
      </c>
      <c r="I55" s="33">
        <v>0</v>
      </c>
      <c r="J55" s="29" t="s">
        <v>1980</v>
      </c>
      <c r="K55" s="33">
        <v>0</v>
      </c>
      <c r="L55" s="37" t="s">
        <v>1980</v>
      </c>
      <c r="M55" s="33">
        <v>0</v>
      </c>
      <c r="N55" s="29" t="s">
        <v>1980</v>
      </c>
      <c r="O55" s="33">
        <v>0</v>
      </c>
      <c r="P55" s="37" t="s">
        <v>1980</v>
      </c>
      <c r="Q55" s="37">
        <v>0</v>
      </c>
      <c r="R55" s="29" t="s">
        <v>1980</v>
      </c>
      <c r="S55" s="78">
        <v>0</v>
      </c>
      <c r="T55" s="243" t="s">
        <v>1980</v>
      </c>
    </row>
    <row r="56" spans="1:20" ht="31.5">
      <c r="A56" s="268"/>
      <c r="B56" s="294"/>
      <c r="C56" s="287"/>
      <c r="D56" s="29" t="s">
        <v>2024</v>
      </c>
      <c r="E56" s="37">
        <v>0</v>
      </c>
      <c r="F56" s="37" t="s">
        <v>1932</v>
      </c>
      <c r="G56" s="78">
        <v>0</v>
      </c>
      <c r="H56" s="29" t="s">
        <v>1980</v>
      </c>
      <c r="I56" s="33">
        <v>0</v>
      </c>
      <c r="J56" s="29" t="s">
        <v>1980</v>
      </c>
      <c r="K56" s="33">
        <v>0</v>
      </c>
      <c r="L56" s="37" t="s">
        <v>1980</v>
      </c>
      <c r="M56" s="33">
        <v>0</v>
      </c>
      <c r="N56" s="29" t="s">
        <v>1980</v>
      </c>
      <c r="O56" s="33">
        <v>0</v>
      </c>
      <c r="P56" s="37" t="s">
        <v>1980</v>
      </c>
      <c r="Q56" s="37">
        <v>0</v>
      </c>
      <c r="R56" s="29" t="s">
        <v>1980</v>
      </c>
      <c r="S56" s="78">
        <v>0</v>
      </c>
      <c r="T56" s="243" t="s">
        <v>1980</v>
      </c>
    </row>
    <row r="57" spans="1:20" ht="15.75" customHeight="1">
      <c r="A57" s="293">
        <v>10</v>
      </c>
      <c r="B57" s="294" t="s">
        <v>2062</v>
      </c>
      <c r="C57" s="287" t="s">
        <v>9</v>
      </c>
      <c r="D57" s="29" t="s">
        <v>1933</v>
      </c>
      <c r="E57" s="37">
        <v>3</v>
      </c>
      <c r="F57" s="37" t="s">
        <v>1932</v>
      </c>
      <c r="G57" s="78">
        <v>0.1183</v>
      </c>
      <c r="H57" s="29" t="s">
        <v>1980</v>
      </c>
      <c r="I57" s="33">
        <v>0</v>
      </c>
      <c r="J57" s="29" t="s">
        <v>1980</v>
      </c>
      <c r="K57" s="33">
        <v>0</v>
      </c>
      <c r="L57" s="37" t="s">
        <v>1980</v>
      </c>
      <c r="M57" s="33">
        <v>0</v>
      </c>
      <c r="N57" s="29" t="s">
        <v>1980</v>
      </c>
      <c r="O57" s="33">
        <v>0</v>
      </c>
      <c r="P57" s="37" t="s">
        <v>1980</v>
      </c>
      <c r="Q57" s="37">
        <v>3</v>
      </c>
      <c r="R57" s="29" t="s">
        <v>1980</v>
      </c>
      <c r="S57" s="78">
        <v>0.1183</v>
      </c>
      <c r="T57" s="243" t="s">
        <v>1980</v>
      </c>
    </row>
    <row r="58" spans="1:20" ht="47.25">
      <c r="A58" s="293"/>
      <c r="B58" s="294"/>
      <c r="C58" s="287"/>
      <c r="D58" s="29" t="s">
        <v>2053</v>
      </c>
      <c r="E58" s="37">
        <v>0</v>
      </c>
      <c r="F58" s="37" t="s">
        <v>1932</v>
      </c>
      <c r="G58" s="78">
        <v>0</v>
      </c>
      <c r="H58" s="29" t="s">
        <v>1980</v>
      </c>
      <c r="I58" s="33">
        <v>0</v>
      </c>
      <c r="J58" s="29" t="s">
        <v>1980</v>
      </c>
      <c r="K58" s="33">
        <v>0</v>
      </c>
      <c r="L58" s="37" t="s">
        <v>1980</v>
      </c>
      <c r="M58" s="33">
        <v>0</v>
      </c>
      <c r="N58" s="29" t="s">
        <v>1980</v>
      </c>
      <c r="O58" s="33">
        <v>0</v>
      </c>
      <c r="P58" s="37" t="s">
        <v>1980</v>
      </c>
      <c r="Q58" s="37">
        <v>0</v>
      </c>
      <c r="R58" s="29" t="s">
        <v>1980</v>
      </c>
      <c r="S58" s="78">
        <v>0</v>
      </c>
      <c r="T58" s="243" t="s">
        <v>1980</v>
      </c>
    </row>
    <row r="59" spans="1:20" ht="31.5">
      <c r="A59" s="293"/>
      <c r="B59" s="294"/>
      <c r="C59" s="287"/>
      <c r="D59" s="29" t="s">
        <v>2024</v>
      </c>
      <c r="E59" s="37">
        <v>0</v>
      </c>
      <c r="F59" s="37" t="s">
        <v>1932</v>
      </c>
      <c r="G59" s="78">
        <v>0</v>
      </c>
      <c r="H59" s="29" t="s">
        <v>1980</v>
      </c>
      <c r="I59" s="33">
        <v>0</v>
      </c>
      <c r="J59" s="29" t="s">
        <v>1980</v>
      </c>
      <c r="K59" s="33">
        <v>0</v>
      </c>
      <c r="L59" s="37" t="s">
        <v>1980</v>
      </c>
      <c r="M59" s="33">
        <v>0</v>
      </c>
      <c r="N59" s="29" t="s">
        <v>1980</v>
      </c>
      <c r="O59" s="33">
        <v>0</v>
      </c>
      <c r="P59" s="37" t="s">
        <v>1980</v>
      </c>
      <c r="Q59" s="37">
        <v>0</v>
      </c>
      <c r="R59" s="29" t="s">
        <v>1980</v>
      </c>
      <c r="S59" s="78">
        <v>0</v>
      </c>
      <c r="T59" s="243" t="s">
        <v>1980</v>
      </c>
    </row>
    <row r="60" spans="1:20" ht="15.75" customHeight="1">
      <c r="A60" s="293">
        <v>11</v>
      </c>
      <c r="B60" s="294" t="s">
        <v>2063</v>
      </c>
      <c r="C60" s="287" t="s">
        <v>2071</v>
      </c>
      <c r="D60" s="29" t="s">
        <v>1933</v>
      </c>
      <c r="E60" s="37">
        <v>36</v>
      </c>
      <c r="F60" s="37" t="s">
        <v>1932</v>
      </c>
      <c r="G60" s="78">
        <v>1.4191</v>
      </c>
      <c r="H60" s="29" t="s">
        <v>1980</v>
      </c>
      <c r="I60" s="33">
        <v>0</v>
      </c>
      <c r="J60" s="29" t="s">
        <v>1980</v>
      </c>
      <c r="K60" s="33">
        <v>0</v>
      </c>
      <c r="L60" s="37" t="s">
        <v>1980</v>
      </c>
      <c r="M60" s="33">
        <v>0</v>
      </c>
      <c r="N60" s="29" t="s">
        <v>1980</v>
      </c>
      <c r="O60" s="33">
        <v>0</v>
      </c>
      <c r="P60" s="37" t="s">
        <v>1980</v>
      </c>
      <c r="Q60" s="37">
        <v>36</v>
      </c>
      <c r="R60" s="29" t="s">
        <v>1980</v>
      </c>
      <c r="S60" s="78">
        <v>1.4191</v>
      </c>
      <c r="T60" s="243" t="s">
        <v>1980</v>
      </c>
    </row>
    <row r="61" spans="1:20" ht="47.25">
      <c r="A61" s="293"/>
      <c r="B61" s="294"/>
      <c r="C61" s="287"/>
      <c r="D61" s="29" t="s">
        <v>2053</v>
      </c>
      <c r="E61" s="37">
        <v>0</v>
      </c>
      <c r="F61" s="37" t="s">
        <v>1932</v>
      </c>
      <c r="G61" s="78">
        <v>0</v>
      </c>
      <c r="H61" s="29" t="s">
        <v>1980</v>
      </c>
      <c r="I61" s="33">
        <v>0</v>
      </c>
      <c r="J61" s="29" t="s">
        <v>1980</v>
      </c>
      <c r="K61" s="33">
        <v>0</v>
      </c>
      <c r="L61" s="37" t="s">
        <v>1980</v>
      </c>
      <c r="M61" s="33">
        <v>0</v>
      </c>
      <c r="N61" s="29" t="s">
        <v>1980</v>
      </c>
      <c r="O61" s="33">
        <v>0</v>
      </c>
      <c r="P61" s="37" t="s">
        <v>1980</v>
      </c>
      <c r="Q61" s="37">
        <v>0</v>
      </c>
      <c r="R61" s="29" t="s">
        <v>1980</v>
      </c>
      <c r="S61" s="78">
        <v>0</v>
      </c>
      <c r="T61" s="243" t="s">
        <v>1980</v>
      </c>
    </row>
    <row r="62" spans="1:20" ht="31.5">
      <c r="A62" s="293"/>
      <c r="B62" s="294"/>
      <c r="C62" s="287"/>
      <c r="D62" s="29" t="s">
        <v>2024</v>
      </c>
      <c r="E62" s="37">
        <v>0</v>
      </c>
      <c r="F62" s="37" t="s">
        <v>1932</v>
      </c>
      <c r="G62" s="78">
        <v>0</v>
      </c>
      <c r="H62" s="29" t="s">
        <v>1980</v>
      </c>
      <c r="I62" s="33">
        <v>0</v>
      </c>
      <c r="J62" s="29" t="s">
        <v>1980</v>
      </c>
      <c r="K62" s="33">
        <v>0</v>
      </c>
      <c r="L62" s="37" t="s">
        <v>1980</v>
      </c>
      <c r="M62" s="33">
        <v>0</v>
      </c>
      <c r="N62" s="29" t="s">
        <v>1980</v>
      </c>
      <c r="O62" s="33">
        <v>0</v>
      </c>
      <c r="P62" s="37" t="s">
        <v>1980</v>
      </c>
      <c r="Q62" s="37">
        <v>0</v>
      </c>
      <c r="R62" s="29" t="s">
        <v>1980</v>
      </c>
      <c r="S62" s="78">
        <v>0</v>
      </c>
      <c r="T62" s="243" t="s">
        <v>1980</v>
      </c>
    </row>
    <row r="63" spans="1:20" ht="15.75" customHeight="1">
      <c r="A63" s="293"/>
      <c r="B63" s="294"/>
      <c r="C63" s="287" t="s">
        <v>2070</v>
      </c>
      <c r="D63" s="29" t="s">
        <v>1933</v>
      </c>
      <c r="E63" s="37">
        <v>2</v>
      </c>
      <c r="F63" s="37" t="s">
        <v>1932</v>
      </c>
      <c r="G63" s="78">
        <v>0.0788</v>
      </c>
      <c r="H63" s="29" t="s">
        <v>1980</v>
      </c>
      <c r="I63" s="33">
        <v>0</v>
      </c>
      <c r="J63" s="29" t="s">
        <v>1980</v>
      </c>
      <c r="K63" s="33">
        <v>0</v>
      </c>
      <c r="L63" s="37" t="s">
        <v>1980</v>
      </c>
      <c r="M63" s="33">
        <v>0</v>
      </c>
      <c r="N63" s="29" t="s">
        <v>1980</v>
      </c>
      <c r="O63" s="33">
        <v>0</v>
      </c>
      <c r="P63" s="37" t="s">
        <v>1980</v>
      </c>
      <c r="Q63" s="37">
        <v>2</v>
      </c>
      <c r="R63" s="29" t="s">
        <v>1980</v>
      </c>
      <c r="S63" s="78">
        <v>0.0788</v>
      </c>
      <c r="T63" s="243" t="s">
        <v>1980</v>
      </c>
    </row>
    <row r="64" spans="1:20" ht="47.25">
      <c r="A64" s="293"/>
      <c r="B64" s="294"/>
      <c r="C64" s="287"/>
      <c r="D64" s="29" t="s">
        <v>2053</v>
      </c>
      <c r="E64" s="37">
        <v>0</v>
      </c>
      <c r="F64" s="37" t="s">
        <v>1932</v>
      </c>
      <c r="G64" s="78">
        <v>0</v>
      </c>
      <c r="H64" s="29" t="s">
        <v>1980</v>
      </c>
      <c r="I64" s="33">
        <v>0</v>
      </c>
      <c r="J64" s="29" t="s">
        <v>1980</v>
      </c>
      <c r="K64" s="33">
        <v>0</v>
      </c>
      <c r="L64" s="37" t="s">
        <v>1980</v>
      </c>
      <c r="M64" s="33">
        <v>0</v>
      </c>
      <c r="N64" s="29" t="s">
        <v>1980</v>
      </c>
      <c r="O64" s="33">
        <v>0</v>
      </c>
      <c r="P64" s="37" t="s">
        <v>1980</v>
      </c>
      <c r="Q64" s="37">
        <v>0</v>
      </c>
      <c r="R64" s="29" t="s">
        <v>1980</v>
      </c>
      <c r="S64" s="78">
        <v>0</v>
      </c>
      <c r="T64" s="243" t="s">
        <v>1980</v>
      </c>
    </row>
    <row r="65" spans="1:20" ht="31.5">
      <c r="A65" s="293"/>
      <c r="B65" s="294"/>
      <c r="C65" s="287"/>
      <c r="D65" s="29" t="s">
        <v>2024</v>
      </c>
      <c r="E65" s="37">
        <v>0</v>
      </c>
      <c r="F65" s="37" t="s">
        <v>1932</v>
      </c>
      <c r="G65" s="78">
        <v>0</v>
      </c>
      <c r="H65" s="29" t="s">
        <v>1980</v>
      </c>
      <c r="I65" s="33">
        <v>0</v>
      </c>
      <c r="J65" s="29" t="s">
        <v>1980</v>
      </c>
      <c r="K65" s="33">
        <v>0</v>
      </c>
      <c r="L65" s="37" t="s">
        <v>1980</v>
      </c>
      <c r="M65" s="33">
        <v>0</v>
      </c>
      <c r="N65" s="29" t="s">
        <v>1980</v>
      </c>
      <c r="O65" s="33">
        <v>0</v>
      </c>
      <c r="P65" s="37" t="s">
        <v>1980</v>
      </c>
      <c r="Q65" s="37">
        <v>0</v>
      </c>
      <c r="R65" s="29" t="s">
        <v>1980</v>
      </c>
      <c r="S65" s="78">
        <v>0</v>
      </c>
      <c r="T65" s="243" t="s">
        <v>1980</v>
      </c>
    </row>
    <row r="66" spans="1:20" ht="15.75" customHeight="1">
      <c r="A66" s="293">
        <v>12</v>
      </c>
      <c r="B66" s="294" t="s">
        <v>2064</v>
      </c>
      <c r="C66" s="287" t="s">
        <v>16</v>
      </c>
      <c r="D66" s="29" t="s">
        <v>1933</v>
      </c>
      <c r="E66" s="37">
        <v>16</v>
      </c>
      <c r="F66" s="37" t="s">
        <v>1932</v>
      </c>
      <c r="G66" s="78">
        <v>0.6307</v>
      </c>
      <c r="H66" s="29" t="s">
        <v>1980</v>
      </c>
      <c r="I66" s="33">
        <v>0</v>
      </c>
      <c r="J66" s="29" t="s">
        <v>1980</v>
      </c>
      <c r="K66" s="33">
        <v>0</v>
      </c>
      <c r="L66" s="37" t="s">
        <v>1980</v>
      </c>
      <c r="M66" s="33">
        <v>0</v>
      </c>
      <c r="N66" s="29" t="s">
        <v>1980</v>
      </c>
      <c r="O66" s="33">
        <v>0</v>
      </c>
      <c r="P66" s="37" t="s">
        <v>1980</v>
      </c>
      <c r="Q66" s="37">
        <v>16</v>
      </c>
      <c r="R66" s="29" t="s">
        <v>1980</v>
      </c>
      <c r="S66" s="78">
        <v>0.6307</v>
      </c>
      <c r="T66" s="243" t="s">
        <v>1980</v>
      </c>
    </row>
    <row r="67" spans="1:20" ht="47.25">
      <c r="A67" s="293"/>
      <c r="B67" s="294"/>
      <c r="C67" s="287"/>
      <c r="D67" s="29" t="s">
        <v>2053</v>
      </c>
      <c r="E67" s="37">
        <v>0</v>
      </c>
      <c r="F67" s="37" t="s">
        <v>1932</v>
      </c>
      <c r="G67" s="78">
        <v>0</v>
      </c>
      <c r="H67" s="29" t="s">
        <v>1980</v>
      </c>
      <c r="I67" s="33">
        <v>0</v>
      </c>
      <c r="J67" s="29" t="s">
        <v>1980</v>
      </c>
      <c r="K67" s="33">
        <v>0</v>
      </c>
      <c r="L67" s="37" t="s">
        <v>1980</v>
      </c>
      <c r="M67" s="33">
        <v>0</v>
      </c>
      <c r="N67" s="29" t="s">
        <v>1980</v>
      </c>
      <c r="O67" s="33">
        <v>0</v>
      </c>
      <c r="P67" s="37" t="s">
        <v>1980</v>
      </c>
      <c r="Q67" s="37">
        <v>0</v>
      </c>
      <c r="R67" s="29" t="s">
        <v>1980</v>
      </c>
      <c r="S67" s="78">
        <v>0</v>
      </c>
      <c r="T67" s="243" t="s">
        <v>1980</v>
      </c>
    </row>
    <row r="68" spans="1:20" ht="31.5">
      <c r="A68" s="293"/>
      <c r="B68" s="294"/>
      <c r="C68" s="287"/>
      <c r="D68" s="29" t="s">
        <v>2024</v>
      </c>
      <c r="E68" s="37">
        <v>0</v>
      </c>
      <c r="F68" s="37" t="s">
        <v>1932</v>
      </c>
      <c r="G68" s="78">
        <v>0</v>
      </c>
      <c r="H68" s="29" t="s">
        <v>1980</v>
      </c>
      <c r="I68" s="33">
        <v>0</v>
      </c>
      <c r="J68" s="29" t="s">
        <v>1980</v>
      </c>
      <c r="K68" s="33">
        <v>0</v>
      </c>
      <c r="L68" s="37" t="s">
        <v>1980</v>
      </c>
      <c r="M68" s="33">
        <v>0</v>
      </c>
      <c r="N68" s="29" t="s">
        <v>1980</v>
      </c>
      <c r="O68" s="33">
        <v>0</v>
      </c>
      <c r="P68" s="37" t="s">
        <v>1980</v>
      </c>
      <c r="Q68" s="37">
        <v>0</v>
      </c>
      <c r="R68" s="29" t="s">
        <v>1980</v>
      </c>
      <c r="S68" s="78">
        <v>0</v>
      </c>
      <c r="T68" s="243" t="s">
        <v>1980</v>
      </c>
    </row>
    <row r="69" spans="1:20" ht="15.75" customHeight="1">
      <c r="A69" s="293">
        <v>13</v>
      </c>
      <c r="B69" s="294" t="s">
        <v>2065</v>
      </c>
      <c r="C69" s="287" t="s">
        <v>17</v>
      </c>
      <c r="D69" s="29" t="s">
        <v>1933</v>
      </c>
      <c r="E69" s="37">
        <v>7</v>
      </c>
      <c r="F69" s="37" t="s">
        <v>1932</v>
      </c>
      <c r="G69" s="78">
        <v>0.2759</v>
      </c>
      <c r="H69" s="29" t="s">
        <v>1980</v>
      </c>
      <c r="I69" s="33">
        <v>0</v>
      </c>
      <c r="J69" s="29" t="s">
        <v>1980</v>
      </c>
      <c r="K69" s="33">
        <v>0</v>
      </c>
      <c r="L69" s="37" t="s">
        <v>1980</v>
      </c>
      <c r="M69" s="33">
        <v>0</v>
      </c>
      <c r="N69" s="29" t="s">
        <v>1980</v>
      </c>
      <c r="O69" s="33">
        <v>0</v>
      </c>
      <c r="P69" s="37" t="s">
        <v>1980</v>
      </c>
      <c r="Q69" s="37">
        <v>7</v>
      </c>
      <c r="R69" s="29" t="s">
        <v>1980</v>
      </c>
      <c r="S69" s="78">
        <v>0.2759</v>
      </c>
      <c r="T69" s="243" t="s">
        <v>1980</v>
      </c>
    </row>
    <row r="70" spans="1:20" ht="47.25">
      <c r="A70" s="293"/>
      <c r="B70" s="294"/>
      <c r="C70" s="287"/>
      <c r="D70" s="29" t="s">
        <v>2053</v>
      </c>
      <c r="E70" s="37">
        <v>1</v>
      </c>
      <c r="F70" s="37" t="s">
        <v>1932</v>
      </c>
      <c r="G70" s="78">
        <v>0.2039</v>
      </c>
      <c r="H70" s="29" t="s">
        <v>1980</v>
      </c>
      <c r="I70" s="33">
        <v>0</v>
      </c>
      <c r="J70" s="29" t="s">
        <v>1980</v>
      </c>
      <c r="K70" s="33">
        <v>0</v>
      </c>
      <c r="L70" s="37" t="s">
        <v>1980</v>
      </c>
      <c r="M70" s="33">
        <v>0</v>
      </c>
      <c r="N70" s="29" t="s">
        <v>1980</v>
      </c>
      <c r="O70" s="33">
        <v>0</v>
      </c>
      <c r="P70" s="37" t="s">
        <v>1980</v>
      </c>
      <c r="Q70" s="37">
        <v>1</v>
      </c>
      <c r="R70" s="29" t="s">
        <v>1980</v>
      </c>
      <c r="S70" s="78">
        <v>0.2039</v>
      </c>
      <c r="T70" s="243" t="s">
        <v>1980</v>
      </c>
    </row>
    <row r="71" spans="1:20" ht="32.25" thickBot="1">
      <c r="A71" s="256"/>
      <c r="B71" s="257"/>
      <c r="C71" s="334"/>
      <c r="D71" s="53" t="s">
        <v>2024</v>
      </c>
      <c r="E71" s="37">
        <v>0</v>
      </c>
      <c r="F71" s="37" t="s">
        <v>1932</v>
      </c>
      <c r="G71" s="78">
        <v>0</v>
      </c>
      <c r="H71" s="29" t="s">
        <v>1980</v>
      </c>
      <c r="I71" s="33">
        <v>0</v>
      </c>
      <c r="J71" s="29" t="s">
        <v>1980</v>
      </c>
      <c r="K71" s="33">
        <v>0</v>
      </c>
      <c r="L71" s="37" t="s">
        <v>1980</v>
      </c>
      <c r="M71" s="33">
        <v>0</v>
      </c>
      <c r="N71" s="29" t="s">
        <v>1980</v>
      </c>
      <c r="O71" s="33">
        <v>0</v>
      </c>
      <c r="P71" s="37" t="s">
        <v>1980</v>
      </c>
      <c r="Q71" s="37">
        <v>0</v>
      </c>
      <c r="R71" s="29" t="s">
        <v>1980</v>
      </c>
      <c r="S71" s="78">
        <v>0</v>
      </c>
      <c r="T71" s="243" t="s">
        <v>1980</v>
      </c>
    </row>
    <row r="72" spans="1:20" ht="15.75" customHeight="1">
      <c r="A72" s="335">
        <v>14</v>
      </c>
      <c r="B72" s="337" t="s">
        <v>772</v>
      </c>
      <c r="C72" s="267" t="s">
        <v>725</v>
      </c>
      <c r="D72" s="46" t="s">
        <v>2022</v>
      </c>
      <c r="E72" s="36">
        <v>17</v>
      </c>
      <c r="F72" s="37" t="s">
        <v>1932</v>
      </c>
      <c r="G72" s="37">
        <v>1.4892</v>
      </c>
      <c r="H72" s="29" t="s">
        <v>1980</v>
      </c>
      <c r="I72" s="33">
        <v>0</v>
      </c>
      <c r="J72" s="29" t="s">
        <v>1980</v>
      </c>
      <c r="K72" s="33">
        <v>0</v>
      </c>
      <c r="L72" s="37" t="s">
        <v>1980</v>
      </c>
      <c r="M72" s="33">
        <v>0</v>
      </c>
      <c r="N72" s="29" t="s">
        <v>1980</v>
      </c>
      <c r="O72" s="33">
        <v>0</v>
      </c>
      <c r="P72" s="37" t="s">
        <v>1980</v>
      </c>
      <c r="Q72" s="37">
        <f>E72</f>
        <v>17</v>
      </c>
      <c r="R72" s="29" t="s">
        <v>1980</v>
      </c>
      <c r="S72" s="37">
        <f>G72</f>
        <v>1.4892</v>
      </c>
      <c r="T72" s="243" t="s">
        <v>1980</v>
      </c>
    </row>
    <row r="73" spans="1:20" ht="47.25">
      <c r="A73" s="336"/>
      <c r="B73" s="338"/>
      <c r="C73" s="287"/>
      <c r="D73" s="29" t="s">
        <v>2053</v>
      </c>
      <c r="E73" s="36">
        <v>3</v>
      </c>
      <c r="F73" s="37" t="s">
        <v>1932</v>
      </c>
      <c r="G73" s="145">
        <v>0.2061</v>
      </c>
      <c r="H73" s="29" t="s">
        <v>1980</v>
      </c>
      <c r="I73" s="33">
        <v>0</v>
      </c>
      <c r="J73" s="29" t="s">
        <v>1980</v>
      </c>
      <c r="K73" s="33">
        <v>0</v>
      </c>
      <c r="L73" s="37" t="s">
        <v>1980</v>
      </c>
      <c r="M73" s="33">
        <v>0</v>
      </c>
      <c r="N73" s="29" t="s">
        <v>1980</v>
      </c>
      <c r="O73" s="33">
        <v>0</v>
      </c>
      <c r="P73" s="37" t="s">
        <v>1980</v>
      </c>
      <c r="Q73" s="37">
        <f aca="true" t="shared" si="0" ref="Q73:Q125">E73</f>
        <v>3</v>
      </c>
      <c r="R73" s="29" t="s">
        <v>1980</v>
      </c>
      <c r="S73" s="37">
        <f aca="true" t="shared" si="1" ref="S73:S125">G73</f>
        <v>0.2061</v>
      </c>
      <c r="T73" s="243" t="s">
        <v>1980</v>
      </c>
    </row>
    <row r="74" spans="1:20" ht="31.5">
      <c r="A74" s="336"/>
      <c r="B74" s="338"/>
      <c r="C74" s="287"/>
      <c r="D74" s="29" t="s">
        <v>2024</v>
      </c>
      <c r="E74" s="36">
        <v>2</v>
      </c>
      <c r="F74" s="37" t="s">
        <v>1932</v>
      </c>
      <c r="G74" s="78">
        <f>0.0013542*24*229</f>
        <v>7.442683200000001</v>
      </c>
      <c r="H74" s="29" t="s">
        <v>1980</v>
      </c>
      <c r="I74" s="33">
        <v>0</v>
      </c>
      <c r="J74" s="29" t="s">
        <v>1980</v>
      </c>
      <c r="K74" s="33">
        <v>0</v>
      </c>
      <c r="L74" s="37" t="s">
        <v>1980</v>
      </c>
      <c r="M74" s="33">
        <v>0</v>
      </c>
      <c r="N74" s="29" t="s">
        <v>1980</v>
      </c>
      <c r="O74" s="33">
        <v>0</v>
      </c>
      <c r="P74" s="37" t="s">
        <v>1980</v>
      </c>
      <c r="Q74" s="37">
        <f t="shared" si="0"/>
        <v>2</v>
      </c>
      <c r="R74" s="29" t="s">
        <v>1980</v>
      </c>
      <c r="S74" s="37">
        <f t="shared" si="1"/>
        <v>7.442683200000001</v>
      </c>
      <c r="T74" s="243" t="s">
        <v>1980</v>
      </c>
    </row>
    <row r="75" spans="1:20" ht="15.75">
      <c r="A75" s="336"/>
      <c r="B75" s="338"/>
      <c r="C75" s="287" t="s">
        <v>727</v>
      </c>
      <c r="D75" s="29" t="s">
        <v>1933</v>
      </c>
      <c r="E75" s="36">
        <v>0</v>
      </c>
      <c r="F75" s="37" t="s">
        <v>1980</v>
      </c>
      <c r="G75" s="37">
        <v>0</v>
      </c>
      <c r="H75" s="29" t="s">
        <v>1980</v>
      </c>
      <c r="I75" s="33">
        <v>0</v>
      </c>
      <c r="J75" s="29" t="s">
        <v>1980</v>
      </c>
      <c r="K75" s="33">
        <v>0</v>
      </c>
      <c r="L75" s="37" t="s">
        <v>1980</v>
      </c>
      <c r="M75" s="33">
        <v>0</v>
      </c>
      <c r="N75" s="29" t="s">
        <v>1980</v>
      </c>
      <c r="O75" s="33">
        <v>0</v>
      </c>
      <c r="P75" s="37" t="s">
        <v>1980</v>
      </c>
      <c r="Q75" s="37">
        <f t="shared" si="0"/>
        <v>0</v>
      </c>
      <c r="R75" s="29" t="s">
        <v>1980</v>
      </c>
      <c r="S75" s="37">
        <f t="shared" si="1"/>
        <v>0</v>
      </c>
      <c r="T75" s="243" t="s">
        <v>1980</v>
      </c>
    </row>
    <row r="76" spans="1:20" ht="47.25">
      <c r="A76" s="336"/>
      <c r="B76" s="338"/>
      <c r="C76" s="287"/>
      <c r="D76" s="29" t="s">
        <v>2053</v>
      </c>
      <c r="E76" s="36">
        <v>0</v>
      </c>
      <c r="F76" s="37" t="s">
        <v>1980</v>
      </c>
      <c r="G76" s="37">
        <v>0</v>
      </c>
      <c r="H76" s="29" t="s">
        <v>1980</v>
      </c>
      <c r="I76" s="33">
        <v>0</v>
      </c>
      <c r="J76" s="29" t="s">
        <v>1980</v>
      </c>
      <c r="K76" s="33">
        <v>0</v>
      </c>
      <c r="L76" s="37" t="s">
        <v>1980</v>
      </c>
      <c r="M76" s="33">
        <v>0</v>
      </c>
      <c r="N76" s="29" t="s">
        <v>1980</v>
      </c>
      <c r="O76" s="33">
        <v>0</v>
      </c>
      <c r="P76" s="37" t="s">
        <v>1980</v>
      </c>
      <c r="Q76" s="37">
        <f t="shared" si="0"/>
        <v>0</v>
      </c>
      <c r="R76" s="29" t="s">
        <v>1980</v>
      </c>
      <c r="S76" s="37">
        <f t="shared" si="1"/>
        <v>0</v>
      </c>
      <c r="T76" s="243" t="s">
        <v>1980</v>
      </c>
    </row>
    <row r="77" spans="1:20" ht="31.5">
      <c r="A77" s="336"/>
      <c r="B77" s="338"/>
      <c r="C77" s="287"/>
      <c r="D77" s="29" t="s">
        <v>2024</v>
      </c>
      <c r="E77" s="36">
        <v>0</v>
      </c>
      <c r="F77" s="37" t="s">
        <v>1980</v>
      </c>
      <c r="G77" s="37">
        <v>0</v>
      </c>
      <c r="H77" s="29" t="s">
        <v>1980</v>
      </c>
      <c r="I77" s="33">
        <v>0</v>
      </c>
      <c r="J77" s="29" t="s">
        <v>1980</v>
      </c>
      <c r="K77" s="33">
        <v>0</v>
      </c>
      <c r="L77" s="37" t="s">
        <v>1980</v>
      </c>
      <c r="M77" s="33">
        <v>0</v>
      </c>
      <c r="N77" s="29" t="s">
        <v>1980</v>
      </c>
      <c r="O77" s="33">
        <v>0</v>
      </c>
      <c r="P77" s="37" t="s">
        <v>1980</v>
      </c>
      <c r="Q77" s="37">
        <f t="shared" si="0"/>
        <v>0</v>
      </c>
      <c r="R77" s="29" t="s">
        <v>1980</v>
      </c>
      <c r="S77" s="37">
        <f t="shared" si="1"/>
        <v>0</v>
      </c>
      <c r="T77" s="243" t="s">
        <v>1980</v>
      </c>
    </row>
    <row r="78" spans="1:20" ht="15.75">
      <c r="A78" s="336"/>
      <c r="B78" s="338"/>
      <c r="C78" s="287" t="s">
        <v>731</v>
      </c>
      <c r="D78" s="29" t="s">
        <v>1933</v>
      </c>
      <c r="E78" s="36">
        <v>6</v>
      </c>
      <c r="F78" s="37" t="s">
        <v>1980</v>
      </c>
      <c r="G78" s="37">
        <f>0.00006*24*365</f>
        <v>0.5256000000000001</v>
      </c>
      <c r="H78" s="29" t="s">
        <v>1980</v>
      </c>
      <c r="I78" s="33">
        <v>0</v>
      </c>
      <c r="J78" s="29" t="s">
        <v>1980</v>
      </c>
      <c r="K78" s="33">
        <v>0</v>
      </c>
      <c r="L78" s="37" t="s">
        <v>1980</v>
      </c>
      <c r="M78" s="33">
        <v>0</v>
      </c>
      <c r="N78" s="29" t="s">
        <v>1980</v>
      </c>
      <c r="O78" s="33">
        <v>0</v>
      </c>
      <c r="P78" s="37" t="s">
        <v>1980</v>
      </c>
      <c r="Q78" s="37">
        <f t="shared" si="0"/>
        <v>6</v>
      </c>
      <c r="R78" s="29" t="s">
        <v>1980</v>
      </c>
      <c r="S78" s="37">
        <f t="shared" si="1"/>
        <v>0.5256000000000001</v>
      </c>
      <c r="T78" s="243" t="s">
        <v>1980</v>
      </c>
    </row>
    <row r="79" spans="1:20" ht="47.25">
      <c r="A79" s="336"/>
      <c r="B79" s="338"/>
      <c r="C79" s="287"/>
      <c r="D79" s="29" t="s">
        <v>2053</v>
      </c>
      <c r="E79" s="36">
        <v>1</v>
      </c>
      <c r="F79" s="37" t="s">
        <v>1980</v>
      </c>
      <c r="G79" s="78">
        <f>0.000056*229*24</f>
        <v>0.307776</v>
      </c>
      <c r="H79" s="29" t="s">
        <v>1980</v>
      </c>
      <c r="I79" s="33">
        <v>0</v>
      </c>
      <c r="J79" s="29" t="s">
        <v>1980</v>
      </c>
      <c r="K79" s="33">
        <v>0</v>
      </c>
      <c r="L79" s="37" t="s">
        <v>1980</v>
      </c>
      <c r="M79" s="33">
        <v>0</v>
      </c>
      <c r="N79" s="29" t="s">
        <v>1980</v>
      </c>
      <c r="O79" s="33">
        <v>0</v>
      </c>
      <c r="P79" s="37" t="s">
        <v>1980</v>
      </c>
      <c r="Q79" s="37">
        <f t="shared" si="0"/>
        <v>1</v>
      </c>
      <c r="R79" s="29" t="s">
        <v>1980</v>
      </c>
      <c r="S79" s="37">
        <f t="shared" si="1"/>
        <v>0.307776</v>
      </c>
      <c r="T79" s="243" t="s">
        <v>1980</v>
      </c>
    </row>
    <row r="80" spans="1:20" ht="31.5">
      <c r="A80" s="336"/>
      <c r="B80" s="338"/>
      <c r="C80" s="287"/>
      <c r="D80" s="29" t="s">
        <v>2024</v>
      </c>
      <c r="E80" s="36">
        <v>0</v>
      </c>
      <c r="F80" s="37" t="s">
        <v>1980</v>
      </c>
      <c r="G80" s="78"/>
      <c r="H80" s="29" t="s">
        <v>1980</v>
      </c>
      <c r="I80" s="33">
        <v>0</v>
      </c>
      <c r="J80" s="29" t="s">
        <v>1980</v>
      </c>
      <c r="K80" s="33">
        <v>0</v>
      </c>
      <c r="L80" s="37" t="s">
        <v>1980</v>
      </c>
      <c r="M80" s="33">
        <v>0</v>
      </c>
      <c r="N80" s="29" t="s">
        <v>1980</v>
      </c>
      <c r="O80" s="33">
        <v>0</v>
      </c>
      <c r="P80" s="37" t="s">
        <v>1980</v>
      </c>
      <c r="Q80" s="37">
        <f t="shared" si="0"/>
        <v>0</v>
      </c>
      <c r="R80" s="29" t="s">
        <v>1980</v>
      </c>
      <c r="S80" s="37">
        <f t="shared" si="1"/>
        <v>0</v>
      </c>
      <c r="T80" s="243" t="s">
        <v>1980</v>
      </c>
    </row>
    <row r="81" spans="1:20" ht="15.75">
      <c r="A81" s="336"/>
      <c r="B81" s="338"/>
      <c r="C81" s="287" t="s">
        <v>734</v>
      </c>
      <c r="D81" s="29" t="s">
        <v>1933</v>
      </c>
      <c r="E81" s="31">
        <v>18</v>
      </c>
      <c r="F81" s="37" t="s">
        <v>1980</v>
      </c>
      <c r="G81" s="33">
        <v>1.5768</v>
      </c>
      <c r="H81" s="29" t="s">
        <v>1980</v>
      </c>
      <c r="I81" s="33">
        <v>0</v>
      </c>
      <c r="J81" s="29" t="s">
        <v>1980</v>
      </c>
      <c r="K81" s="33">
        <v>0</v>
      </c>
      <c r="L81" s="37" t="s">
        <v>1980</v>
      </c>
      <c r="M81" s="33">
        <v>0</v>
      </c>
      <c r="N81" s="29" t="s">
        <v>1980</v>
      </c>
      <c r="O81" s="33">
        <v>0</v>
      </c>
      <c r="P81" s="37" t="s">
        <v>1980</v>
      </c>
      <c r="Q81" s="37">
        <f t="shared" si="0"/>
        <v>18</v>
      </c>
      <c r="R81" s="29" t="s">
        <v>1980</v>
      </c>
      <c r="S81" s="37">
        <f t="shared" si="1"/>
        <v>1.5768</v>
      </c>
      <c r="T81" s="243" t="s">
        <v>1980</v>
      </c>
    </row>
    <row r="82" spans="1:20" ht="47.25">
      <c r="A82" s="336"/>
      <c r="B82" s="338"/>
      <c r="C82" s="287"/>
      <c r="D82" s="29" t="s">
        <v>2053</v>
      </c>
      <c r="E82" s="31">
        <v>1</v>
      </c>
      <c r="F82" s="37" t="s">
        <v>1980</v>
      </c>
      <c r="G82" s="33">
        <f>0.0000125*24*229</f>
        <v>0.06870000000000001</v>
      </c>
      <c r="H82" s="29" t="s">
        <v>1980</v>
      </c>
      <c r="I82" s="33">
        <v>0</v>
      </c>
      <c r="J82" s="29" t="s">
        <v>1980</v>
      </c>
      <c r="K82" s="33">
        <v>0</v>
      </c>
      <c r="L82" s="37" t="s">
        <v>1980</v>
      </c>
      <c r="M82" s="33">
        <v>0</v>
      </c>
      <c r="N82" s="29" t="s">
        <v>1980</v>
      </c>
      <c r="O82" s="33">
        <v>0</v>
      </c>
      <c r="P82" s="37" t="s">
        <v>1980</v>
      </c>
      <c r="Q82" s="37">
        <f t="shared" si="0"/>
        <v>1</v>
      </c>
      <c r="R82" s="29" t="s">
        <v>1980</v>
      </c>
      <c r="S82" s="37">
        <f t="shared" si="1"/>
        <v>0.06870000000000001</v>
      </c>
      <c r="T82" s="243" t="s">
        <v>1980</v>
      </c>
    </row>
    <row r="83" spans="1:20" ht="31.5">
      <c r="A83" s="336"/>
      <c r="B83" s="338"/>
      <c r="C83" s="287"/>
      <c r="D83" s="29" t="s">
        <v>2024</v>
      </c>
      <c r="E83" s="31"/>
      <c r="F83" s="37" t="s">
        <v>1980</v>
      </c>
      <c r="G83" s="33"/>
      <c r="H83" s="29" t="s">
        <v>1980</v>
      </c>
      <c r="I83" s="33">
        <v>0</v>
      </c>
      <c r="J83" s="29" t="s">
        <v>1980</v>
      </c>
      <c r="K83" s="33">
        <v>0</v>
      </c>
      <c r="L83" s="37" t="s">
        <v>1980</v>
      </c>
      <c r="M83" s="33">
        <v>0</v>
      </c>
      <c r="N83" s="29" t="s">
        <v>1980</v>
      </c>
      <c r="O83" s="33">
        <v>0</v>
      </c>
      <c r="P83" s="37" t="s">
        <v>1980</v>
      </c>
      <c r="Q83" s="37">
        <f t="shared" si="0"/>
        <v>0</v>
      </c>
      <c r="R83" s="29" t="s">
        <v>1980</v>
      </c>
      <c r="S83" s="37">
        <f t="shared" si="1"/>
        <v>0</v>
      </c>
      <c r="T83" s="243" t="s">
        <v>1980</v>
      </c>
    </row>
    <row r="84" spans="1:20" ht="15.75">
      <c r="A84" s="336"/>
      <c r="B84" s="338"/>
      <c r="C84" s="287" t="s">
        <v>736</v>
      </c>
      <c r="D84" s="29" t="s">
        <v>1933</v>
      </c>
      <c r="E84" s="31"/>
      <c r="F84" s="37" t="s">
        <v>1980</v>
      </c>
      <c r="G84" s="33"/>
      <c r="H84" s="29" t="s">
        <v>1980</v>
      </c>
      <c r="I84" s="33">
        <v>0</v>
      </c>
      <c r="J84" s="29" t="s">
        <v>1980</v>
      </c>
      <c r="K84" s="33">
        <v>0</v>
      </c>
      <c r="L84" s="37" t="s">
        <v>1980</v>
      </c>
      <c r="M84" s="33">
        <v>0</v>
      </c>
      <c r="N84" s="29" t="s">
        <v>1980</v>
      </c>
      <c r="O84" s="33">
        <v>0</v>
      </c>
      <c r="P84" s="37" t="s">
        <v>1980</v>
      </c>
      <c r="Q84" s="37">
        <f t="shared" si="0"/>
        <v>0</v>
      </c>
      <c r="R84" s="29" t="s">
        <v>1980</v>
      </c>
      <c r="S84" s="37">
        <f t="shared" si="1"/>
        <v>0</v>
      </c>
      <c r="T84" s="243" t="s">
        <v>1980</v>
      </c>
    </row>
    <row r="85" spans="1:20" ht="47.25">
      <c r="A85" s="336"/>
      <c r="B85" s="338"/>
      <c r="C85" s="287"/>
      <c r="D85" s="29" t="s">
        <v>2053</v>
      </c>
      <c r="E85" s="31"/>
      <c r="F85" s="37" t="s">
        <v>1980</v>
      </c>
      <c r="G85" s="33"/>
      <c r="H85" s="29" t="s">
        <v>1980</v>
      </c>
      <c r="I85" s="33">
        <v>0</v>
      </c>
      <c r="J85" s="29" t="s">
        <v>1980</v>
      </c>
      <c r="K85" s="33">
        <v>0</v>
      </c>
      <c r="L85" s="37" t="s">
        <v>1980</v>
      </c>
      <c r="M85" s="33">
        <v>0</v>
      </c>
      <c r="N85" s="29" t="s">
        <v>1980</v>
      </c>
      <c r="O85" s="33">
        <v>0</v>
      </c>
      <c r="P85" s="37" t="s">
        <v>1980</v>
      </c>
      <c r="Q85" s="37">
        <f t="shared" si="0"/>
        <v>0</v>
      </c>
      <c r="R85" s="29" t="s">
        <v>1980</v>
      </c>
      <c r="S85" s="37">
        <f t="shared" si="1"/>
        <v>0</v>
      </c>
      <c r="T85" s="243" t="s">
        <v>1980</v>
      </c>
    </row>
    <row r="86" spans="1:20" ht="31.5">
      <c r="A86" s="336"/>
      <c r="B86" s="338"/>
      <c r="C86" s="287"/>
      <c r="D86" s="29" t="s">
        <v>2024</v>
      </c>
      <c r="E86" s="31"/>
      <c r="F86" s="37" t="s">
        <v>1980</v>
      </c>
      <c r="G86" s="33"/>
      <c r="H86" s="29" t="s">
        <v>1980</v>
      </c>
      <c r="I86" s="33">
        <v>0</v>
      </c>
      <c r="J86" s="29" t="s">
        <v>1980</v>
      </c>
      <c r="K86" s="33">
        <v>0</v>
      </c>
      <c r="L86" s="37" t="s">
        <v>1980</v>
      </c>
      <c r="M86" s="33">
        <v>0</v>
      </c>
      <c r="N86" s="29" t="s">
        <v>1980</v>
      </c>
      <c r="O86" s="33">
        <v>0</v>
      </c>
      <c r="P86" s="37" t="s">
        <v>1980</v>
      </c>
      <c r="Q86" s="37">
        <f t="shared" si="0"/>
        <v>0</v>
      </c>
      <c r="R86" s="29" t="s">
        <v>1980</v>
      </c>
      <c r="S86" s="37">
        <f t="shared" si="1"/>
        <v>0</v>
      </c>
      <c r="T86" s="243" t="s">
        <v>1980</v>
      </c>
    </row>
    <row r="87" spans="1:20" ht="15.75">
      <c r="A87" s="336"/>
      <c r="B87" s="338"/>
      <c r="C87" s="287" t="s">
        <v>738</v>
      </c>
      <c r="D87" s="29" t="s">
        <v>1933</v>
      </c>
      <c r="E87" s="31">
        <v>2</v>
      </c>
      <c r="F87" s="37" t="s">
        <v>1980</v>
      </c>
      <c r="G87" s="33">
        <f>0.00001*24*365</f>
        <v>0.08760000000000001</v>
      </c>
      <c r="H87" s="29" t="s">
        <v>1980</v>
      </c>
      <c r="I87" s="33">
        <v>0</v>
      </c>
      <c r="J87" s="29" t="s">
        <v>1980</v>
      </c>
      <c r="K87" s="33">
        <v>0</v>
      </c>
      <c r="L87" s="37" t="s">
        <v>1980</v>
      </c>
      <c r="M87" s="33">
        <v>0</v>
      </c>
      <c r="N87" s="29" t="s">
        <v>1980</v>
      </c>
      <c r="O87" s="33">
        <v>0</v>
      </c>
      <c r="P87" s="37" t="s">
        <v>1980</v>
      </c>
      <c r="Q87" s="37">
        <f t="shared" si="0"/>
        <v>2</v>
      </c>
      <c r="R87" s="29" t="s">
        <v>1980</v>
      </c>
      <c r="S87" s="37">
        <f t="shared" si="1"/>
        <v>0.08760000000000001</v>
      </c>
      <c r="T87" s="243" t="s">
        <v>1980</v>
      </c>
    </row>
    <row r="88" spans="1:20" ht="47.25">
      <c r="A88" s="336"/>
      <c r="B88" s="338"/>
      <c r="C88" s="287"/>
      <c r="D88" s="29" t="s">
        <v>2023</v>
      </c>
      <c r="E88" s="31">
        <v>1</v>
      </c>
      <c r="F88" s="37" t="s">
        <v>1980</v>
      </c>
      <c r="G88" s="33">
        <f>0.0005*24*229</f>
        <v>2.748</v>
      </c>
      <c r="H88" s="29" t="s">
        <v>1980</v>
      </c>
      <c r="I88" s="33">
        <v>0</v>
      </c>
      <c r="J88" s="29" t="s">
        <v>1980</v>
      </c>
      <c r="K88" s="33">
        <v>0</v>
      </c>
      <c r="L88" s="37" t="s">
        <v>1980</v>
      </c>
      <c r="M88" s="33">
        <v>0</v>
      </c>
      <c r="N88" s="29" t="s">
        <v>1980</v>
      </c>
      <c r="O88" s="33">
        <v>0</v>
      </c>
      <c r="P88" s="37" t="s">
        <v>1980</v>
      </c>
      <c r="Q88" s="37">
        <f t="shared" si="0"/>
        <v>1</v>
      </c>
      <c r="R88" s="29" t="s">
        <v>1980</v>
      </c>
      <c r="S88" s="37">
        <f t="shared" si="1"/>
        <v>2.748</v>
      </c>
      <c r="T88" s="243" t="s">
        <v>1980</v>
      </c>
    </row>
    <row r="89" spans="1:20" ht="31.5">
      <c r="A89" s="336"/>
      <c r="B89" s="338"/>
      <c r="C89" s="287"/>
      <c r="D89" s="29" t="s">
        <v>2024</v>
      </c>
      <c r="E89" s="31"/>
      <c r="F89" s="37" t="s">
        <v>1980</v>
      </c>
      <c r="G89" s="33"/>
      <c r="H89" s="29" t="s">
        <v>1980</v>
      </c>
      <c r="I89" s="33">
        <v>0</v>
      </c>
      <c r="J89" s="29" t="s">
        <v>1980</v>
      </c>
      <c r="K89" s="33">
        <v>0</v>
      </c>
      <c r="L89" s="37" t="s">
        <v>1980</v>
      </c>
      <c r="M89" s="33">
        <v>0</v>
      </c>
      <c r="N89" s="29" t="s">
        <v>1980</v>
      </c>
      <c r="O89" s="33">
        <v>0</v>
      </c>
      <c r="P89" s="37" t="s">
        <v>1980</v>
      </c>
      <c r="Q89" s="37">
        <f t="shared" si="0"/>
        <v>0</v>
      </c>
      <c r="R89" s="29" t="s">
        <v>1980</v>
      </c>
      <c r="S89" s="37">
        <f t="shared" si="1"/>
        <v>0</v>
      </c>
      <c r="T89" s="243" t="s">
        <v>1980</v>
      </c>
    </row>
    <row r="90" spans="1:20" ht="15.75">
      <c r="A90" s="336"/>
      <c r="B90" s="338"/>
      <c r="C90" s="287" t="s">
        <v>739</v>
      </c>
      <c r="D90" s="29" t="s">
        <v>1933</v>
      </c>
      <c r="E90" s="31">
        <v>4</v>
      </c>
      <c r="F90" s="37" t="s">
        <v>1980</v>
      </c>
      <c r="G90" s="33">
        <f>0.00004*24*365</f>
        <v>0.35040000000000004</v>
      </c>
      <c r="H90" s="29" t="s">
        <v>1980</v>
      </c>
      <c r="I90" s="33">
        <v>0</v>
      </c>
      <c r="J90" s="29" t="s">
        <v>1980</v>
      </c>
      <c r="K90" s="33">
        <v>0</v>
      </c>
      <c r="L90" s="37" t="s">
        <v>1980</v>
      </c>
      <c r="M90" s="33">
        <v>0</v>
      </c>
      <c r="N90" s="29" t="s">
        <v>1980</v>
      </c>
      <c r="O90" s="33">
        <v>0</v>
      </c>
      <c r="P90" s="37" t="s">
        <v>1980</v>
      </c>
      <c r="Q90" s="37">
        <f t="shared" si="0"/>
        <v>4</v>
      </c>
      <c r="R90" s="29" t="s">
        <v>1980</v>
      </c>
      <c r="S90" s="37">
        <f t="shared" si="1"/>
        <v>0.35040000000000004</v>
      </c>
      <c r="T90" s="243" t="s">
        <v>1980</v>
      </c>
    </row>
    <row r="91" spans="1:20" ht="47.25">
      <c r="A91" s="336"/>
      <c r="B91" s="338"/>
      <c r="C91" s="287"/>
      <c r="D91" s="29" t="s">
        <v>2053</v>
      </c>
      <c r="E91" s="31">
        <v>1</v>
      </c>
      <c r="F91" s="37" t="s">
        <v>1980</v>
      </c>
      <c r="G91" s="33">
        <f>0.000025*24*229</f>
        <v>0.13740000000000002</v>
      </c>
      <c r="H91" s="29" t="s">
        <v>1980</v>
      </c>
      <c r="I91" s="33">
        <v>0</v>
      </c>
      <c r="J91" s="29" t="s">
        <v>1980</v>
      </c>
      <c r="K91" s="33">
        <v>0</v>
      </c>
      <c r="L91" s="37" t="s">
        <v>1980</v>
      </c>
      <c r="M91" s="33">
        <v>0</v>
      </c>
      <c r="N91" s="29" t="s">
        <v>1980</v>
      </c>
      <c r="O91" s="33">
        <v>0</v>
      </c>
      <c r="P91" s="37" t="s">
        <v>1980</v>
      </c>
      <c r="Q91" s="37">
        <f t="shared" si="0"/>
        <v>1</v>
      </c>
      <c r="R91" s="29" t="s">
        <v>1980</v>
      </c>
      <c r="S91" s="37">
        <f t="shared" si="1"/>
        <v>0.13740000000000002</v>
      </c>
      <c r="T91" s="243" t="s">
        <v>1980</v>
      </c>
    </row>
    <row r="92" spans="1:20" ht="31.5">
      <c r="A92" s="336"/>
      <c r="B92" s="338"/>
      <c r="C92" s="287"/>
      <c r="D92" s="29" t="s">
        <v>2024</v>
      </c>
      <c r="E92" s="31"/>
      <c r="F92" s="37" t="s">
        <v>1980</v>
      </c>
      <c r="G92" s="33"/>
      <c r="H92" s="29" t="s">
        <v>1980</v>
      </c>
      <c r="I92" s="33">
        <v>0</v>
      </c>
      <c r="J92" s="29" t="s">
        <v>1980</v>
      </c>
      <c r="K92" s="33">
        <v>0</v>
      </c>
      <c r="L92" s="37" t="s">
        <v>1980</v>
      </c>
      <c r="M92" s="33">
        <v>0</v>
      </c>
      <c r="N92" s="29" t="s">
        <v>1980</v>
      </c>
      <c r="O92" s="33">
        <v>0</v>
      </c>
      <c r="P92" s="37" t="s">
        <v>1980</v>
      </c>
      <c r="Q92" s="37">
        <f t="shared" si="0"/>
        <v>0</v>
      </c>
      <c r="R92" s="29" t="s">
        <v>1980</v>
      </c>
      <c r="S92" s="37">
        <f t="shared" si="1"/>
        <v>0</v>
      </c>
      <c r="T92" s="243" t="s">
        <v>1980</v>
      </c>
    </row>
    <row r="93" spans="1:20" ht="15.75">
      <c r="A93" s="336"/>
      <c r="B93" s="338"/>
      <c r="C93" s="287" t="s">
        <v>740</v>
      </c>
      <c r="D93" s="29" t="s">
        <v>1933</v>
      </c>
      <c r="E93" s="31"/>
      <c r="F93" s="37" t="s">
        <v>1980</v>
      </c>
      <c r="G93" s="33"/>
      <c r="H93" s="29" t="s">
        <v>1980</v>
      </c>
      <c r="I93" s="33">
        <v>0</v>
      </c>
      <c r="J93" s="29" t="s">
        <v>1980</v>
      </c>
      <c r="K93" s="33">
        <v>0</v>
      </c>
      <c r="L93" s="37" t="s">
        <v>1980</v>
      </c>
      <c r="M93" s="33">
        <v>0</v>
      </c>
      <c r="N93" s="29" t="s">
        <v>1980</v>
      </c>
      <c r="O93" s="33">
        <v>0</v>
      </c>
      <c r="P93" s="37" t="s">
        <v>1980</v>
      </c>
      <c r="Q93" s="37">
        <f t="shared" si="0"/>
        <v>0</v>
      </c>
      <c r="R93" s="29" t="s">
        <v>1980</v>
      </c>
      <c r="S93" s="37">
        <f t="shared" si="1"/>
        <v>0</v>
      </c>
      <c r="T93" s="243" t="s">
        <v>1980</v>
      </c>
    </row>
    <row r="94" spans="1:20" ht="47.25">
      <c r="A94" s="336"/>
      <c r="B94" s="338"/>
      <c r="C94" s="287"/>
      <c r="D94" s="29" t="s">
        <v>2053</v>
      </c>
      <c r="E94" s="31"/>
      <c r="F94" s="37" t="s">
        <v>1980</v>
      </c>
      <c r="G94" s="33"/>
      <c r="H94" s="29" t="s">
        <v>1980</v>
      </c>
      <c r="I94" s="33">
        <v>0</v>
      </c>
      <c r="J94" s="29" t="s">
        <v>1980</v>
      </c>
      <c r="K94" s="33">
        <v>0</v>
      </c>
      <c r="L94" s="37" t="s">
        <v>1980</v>
      </c>
      <c r="M94" s="33">
        <v>0</v>
      </c>
      <c r="N94" s="29" t="s">
        <v>1980</v>
      </c>
      <c r="O94" s="33">
        <v>0</v>
      </c>
      <c r="P94" s="37" t="s">
        <v>1980</v>
      </c>
      <c r="Q94" s="37">
        <f t="shared" si="0"/>
        <v>0</v>
      </c>
      <c r="R94" s="29" t="s">
        <v>1980</v>
      </c>
      <c r="S94" s="37">
        <f t="shared" si="1"/>
        <v>0</v>
      </c>
      <c r="T94" s="243" t="s">
        <v>1980</v>
      </c>
    </row>
    <row r="95" spans="1:20" ht="31.5">
      <c r="A95" s="336"/>
      <c r="B95" s="338"/>
      <c r="C95" s="287"/>
      <c r="D95" s="29" t="s">
        <v>2024</v>
      </c>
      <c r="E95" s="31"/>
      <c r="F95" s="37" t="s">
        <v>1980</v>
      </c>
      <c r="G95" s="33"/>
      <c r="H95" s="29" t="s">
        <v>1980</v>
      </c>
      <c r="I95" s="33">
        <v>0</v>
      </c>
      <c r="J95" s="29" t="s">
        <v>1980</v>
      </c>
      <c r="K95" s="33">
        <v>0</v>
      </c>
      <c r="L95" s="37" t="s">
        <v>1980</v>
      </c>
      <c r="M95" s="33">
        <v>0</v>
      </c>
      <c r="N95" s="29" t="s">
        <v>1980</v>
      </c>
      <c r="O95" s="33">
        <v>0</v>
      </c>
      <c r="P95" s="37" t="s">
        <v>1980</v>
      </c>
      <c r="Q95" s="37">
        <f t="shared" si="0"/>
        <v>0</v>
      </c>
      <c r="R95" s="29" t="s">
        <v>1980</v>
      </c>
      <c r="S95" s="37">
        <f t="shared" si="1"/>
        <v>0</v>
      </c>
      <c r="T95" s="243" t="s">
        <v>1980</v>
      </c>
    </row>
    <row r="96" spans="1:20" ht="31.5" customHeight="1">
      <c r="A96" s="293">
        <v>15</v>
      </c>
      <c r="B96" s="287" t="s">
        <v>773</v>
      </c>
      <c r="C96" s="289" t="s">
        <v>770</v>
      </c>
      <c r="D96" s="37" t="s">
        <v>1933</v>
      </c>
      <c r="E96" s="31">
        <v>12</v>
      </c>
      <c r="F96" s="37" t="s">
        <v>1980</v>
      </c>
      <c r="G96" s="33">
        <f>0.000099*24*365</f>
        <v>0.8672399999999999</v>
      </c>
      <c r="H96" s="29" t="s">
        <v>1980</v>
      </c>
      <c r="I96" s="33">
        <v>0</v>
      </c>
      <c r="J96" s="29" t="s">
        <v>1980</v>
      </c>
      <c r="K96" s="33">
        <v>0</v>
      </c>
      <c r="L96" s="37" t="s">
        <v>1980</v>
      </c>
      <c r="M96" s="33">
        <v>0</v>
      </c>
      <c r="N96" s="29" t="s">
        <v>1980</v>
      </c>
      <c r="O96" s="33">
        <v>0</v>
      </c>
      <c r="P96" s="37" t="s">
        <v>1980</v>
      </c>
      <c r="Q96" s="37">
        <f t="shared" si="0"/>
        <v>12</v>
      </c>
      <c r="R96" s="29" t="s">
        <v>1980</v>
      </c>
      <c r="S96" s="37">
        <f t="shared" si="1"/>
        <v>0.8672399999999999</v>
      </c>
      <c r="T96" s="243" t="s">
        <v>1980</v>
      </c>
    </row>
    <row r="97" spans="1:20" ht="47.25">
      <c r="A97" s="293"/>
      <c r="B97" s="287"/>
      <c r="C97" s="289"/>
      <c r="D97" s="37" t="s">
        <v>2053</v>
      </c>
      <c r="E97" s="31">
        <v>2</v>
      </c>
      <c r="F97" s="37" t="s">
        <v>1980</v>
      </c>
      <c r="G97" s="33">
        <f>0.000023*24*229</f>
        <v>0.126408</v>
      </c>
      <c r="H97" s="29" t="s">
        <v>1980</v>
      </c>
      <c r="I97" s="33">
        <v>0</v>
      </c>
      <c r="J97" s="29" t="s">
        <v>1980</v>
      </c>
      <c r="K97" s="33">
        <v>0</v>
      </c>
      <c r="L97" s="37" t="s">
        <v>1980</v>
      </c>
      <c r="M97" s="33">
        <v>0</v>
      </c>
      <c r="N97" s="29" t="s">
        <v>1980</v>
      </c>
      <c r="O97" s="33">
        <v>0</v>
      </c>
      <c r="P97" s="37" t="s">
        <v>1980</v>
      </c>
      <c r="Q97" s="37">
        <f t="shared" si="0"/>
        <v>2</v>
      </c>
      <c r="R97" s="29" t="s">
        <v>1980</v>
      </c>
      <c r="S97" s="37">
        <f t="shared" si="1"/>
        <v>0.126408</v>
      </c>
      <c r="T97" s="243" t="s">
        <v>1980</v>
      </c>
    </row>
    <row r="98" spans="1:20" ht="31.5">
      <c r="A98" s="293"/>
      <c r="B98" s="287"/>
      <c r="C98" s="290"/>
      <c r="D98" s="37" t="s">
        <v>2024</v>
      </c>
      <c r="E98" s="31"/>
      <c r="F98" s="37" t="s">
        <v>1980</v>
      </c>
      <c r="G98" s="33"/>
      <c r="H98" s="29" t="s">
        <v>1980</v>
      </c>
      <c r="I98" s="33">
        <v>0</v>
      </c>
      <c r="J98" s="29" t="s">
        <v>1980</v>
      </c>
      <c r="K98" s="33">
        <v>0</v>
      </c>
      <c r="L98" s="37" t="s">
        <v>1980</v>
      </c>
      <c r="M98" s="33">
        <v>0</v>
      </c>
      <c r="N98" s="29" t="s">
        <v>1980</v>
      </c>
      <c r="O98" s="33">
        <v>0</v>
      </c>
      <c r="P98" s="37" t="s">
        <v>1980</v>
      </c>
      <c r="Q98" s="37">
        <f t="shared" si="0"/>
        <v>0</v>
      </c>
      <c r="R98" s="29" t="s">
        <v>1980</v>
      </c>
      <c r="S98" s="37">
        <f t="shared" si="1"/>
        <v>0</v>
      </c>
      <c r="T98" s="243" t="s">
        <v>1980</v>
      </c>
    </row>
    <row r="99" spans="1:20" ht="15.75" customHeight="1">
      <c r="A99" s="293"/>
      <c r="B99" s="287"/>
      <c r="C99" s="288" t="s">
        <v>769</v>
      </c>
      <c r="D99" s="37" t="s">
        <v>1933</v>
      </c>
      <c r="E99" s="31"/>
      <c r="F99" s="37" t="s">
        <v>1980</v>
      </c>
      <c r="G99" s="33"/>
      <c r="H99" s="29" t="s">
        <v>1980</v>
      </c>
      <c r="I99" s="33">
        <v>0</v>
      </c>
      <c r="J99" s="29" t="s">
        <v>1980</v>
      </c>
      <c r="K99" s="33">
        <v>0</v>
      </c>
      <c r="L99" s="37" t="s">
        <v>1980</v>
      </c>
      <c r="M99" s="33">
        <v>0</v>
      </c>
      <c r="N99" s="29" t="s">
        <v>1980</v>
      </c>
      <c r="O99" s="33">
        <v>0</v>
      </c>
      <c r="P99" s="37" t="s">
        <v>1980</v>
      </c>
      <c r="Q99" s="37">
        <f t="shared" si="0"/>
        <v>0</v>
      </c>
      <c r="R99" s="29" t="s">
        <v>1980</v>
      </c>
      <c r="S99" s="37">
        <f t="shared" si="1"/>
        <v>0</v>
      </c>
      <c r="T99" s="243" t="s">
        <v>1980</v>
      </c>
    </row>
    <row r="100" spans="1:20" ht="47.25">
      <c r="A100" s="293"/>
      <c r="B100" s="287"/>
      <c r="C100" s="289"/>
      <c r="D100" s="37" t="s">
        <v>2053</v>
      </c>
      <c r="E100" s="31">
        <v>1</v>
      </c>
      <c r="F100" s="37" t="s">
        <v>1980</v>
      </c>
      <c r="G100" s="33">
        <f>0.0000136*24*229</f>
        <v>0.07474560000000001</v>
      </c>
      <c r="H100" s="29" t="s">
        <v>1980</v>
      </c>
      <c r="I100" s="33">
        <v>0</v>
      </c>
      <c r="J100" s="29" t="s">
        <v>1980</v>
      </c>
      <c r="K100" s="33">
        <v>0</v>
      </c>
      <c r="L100" s="37" t="s">
        <v>1980</v>
      </c>
      <c r="M100" s="33">
        <v>0</v>
      </c>
      <c r="N100" s="29" t="s">
        <v>1980</v>
      </c>
      <c r="O100" s="33">
        <v>0</v>
      </c>
      <c r="P100" s="37" t="s">
        <v>1980</v>
      </c>
      <c r="Q100" s="37">
        <f t="shared" si="0"/>
        <v>1</v>
      </c>
      <c r="R100" s="29" t="s">
        <v>1980</v>
      </c>
      <c r="S100" s="37">
        <f t="shared" si="1"/>
        <v>0.07474560000000001</v>
      </c>
      <c r="T100" s="243" t="s">
        <v>1980</v>
      </c>
    </row>
    <row r="101" spans="1:20" ht="31.5">
      <c r="A101" s="293"/>
      <c r="B101" s="287"/>
      <c r="C101" s="290"/>
      <c r="D101" s="37" t="s">
        <v>2024</v>
      </c>
      <c r="E101" s="31"/>
      <c r="F101" s="37" t="s">
        <v>1980</v>
      </c>
      <c r="G101" s="33"/>
      <c r="H101" s="29" t="s">
        <v>1980</v>
      </c>
      <c r="I101" s="33">
        <v>0</v>
      </c>
      <c r="J101" s="29" t="s">
        <v>1980</v>
      </c>
      <c r="K101" s="33">
        <v>0</v>
      </c>
      <c r="L101" s="37" t="s">
        <v>1980</v>
      </c>
      <c r="M101" s="33">
        <v>0</v>
      </c>
      <c r="N101" s="29" t="s">
        <v>1980</v>
      </c>
      <c r="O101" s="33">
        <v>0</v>
      </c>
      <c r="P101" s="37" t="s">
        <v>1980</v>
      </c>
      <c r="Q101" s="37">
        <f t="shared" si="0"/>
        <v>0</v>
      </c>
      <c r="R101" s="29" t="s">
        <v>1980</v>
      </c>
      <c r="S101" s="37">
        <f t="shared" si="1"/>
        <v>0</v>
      </c>
      <c r="T101" s="243" t="s">
        <v>1980</v>
      </c>
    </row>
    <row r="102" spans="1:20" ht="15.75" customHeight="1">
      <c r="A102" s="293"/>
      <c r="B102" s="287"/>
      <c r="C102" s="288" t="s">
        <v>768</v>
      </c>
      <c r="D102" s="37" t="s">
        <v>1933</v>
      </c>
      <c r="E102" s="31">
        <v>4</v>
      </c>
      <c r="F102" s="37" t="s">
        <v>1980</v>
      </c>
      <c r="G102" s="33">
        <f>0.00002883*24*365</f>
        <v>0.25255079999999996</v>
      </c>
      <c r="H102" s="29" t="s">
        <v>1980</v>
      </c>
      <c r="I102" s="33">
        <v>0</v>
      </c>
      <c r="J102" s="29" t="s">
        <v>1980</v>
      </c>
      <c r="K102" s="33">
        <v>0</v>
      </c>
      <c r="L102" s="37" t="s">
        <v>1980</v>
      </c>
      <c r="M102" s="33">
        <v>0</v>
      </c>
      <c r="N102" s="29" t="s">
        <v>1980</v>
      </c>
      <c r="O102" s="33">
        <v>0</v>
      </c>
      <c r="P102" s="37" t="s">
        <v>1980</v>
      </c>
      <c r="Q102" s="37">
        <f t="shared" si="0"/>
        <v>4</v>
      </c>
      <c r="R102" s="29" t="s">
        <v>1980</v>
      </c>
      <c r="S102" s="37">
        <f t="shared" si="1"/>
        <v>0.25255079999999996</v>
      </c>
      <c r="T102" s="243" t="s">
        <v>1980</v>
      </c>
    </row>
    <row r="103" spans="1:20" ht="47.25">
      <c r="A103" s="293"/>
      <c r="B103" s="287"/>
      <c r="C103" s="289"/>
      <c r="D103" s="37" t="s">
        <v>2053</v>
      </c>
      <c r="E103" s="31"/>
      <c r="F103" s="37" t="s">
        <v>1980</v>
      </c>
      <c r="G103" s="33"/>
      <c r="H103" s="29" t="s">
        <v>1980</v>
      </c>
      <c r="I103" s="33">
        <v>0</v>
      </c>
      <c r="J103" s="29" t="s">
        <v>1980</v>
      </c>
      <c r="K103" s="33">
        <v>0</v>
      </c>
      <c r="L103" s="37" t="s">
        <v>1980</v>
      </c>
      <c r="M103" s="33">
        <v>0</v>
      </c>
      <c r="N103" s="29" t="s">
        <v>1980</v>
      </c>
      <c r="O103" s="33">
        <v>0</v>
      </c>
      <c r="P103" s="37" t="s">
        <v>1980</v>
      </c>
      <c r="Q103" s="37">
        <f t="shared" si="0"/>
        <v>0</v>
      </c>
      <c r="R103" s="29" t="s">
        <v>1980</v>
      </c>
      <c r="S103" s="37">
        <f t="shared" si="1"/>
        <v>0</v>
      </c>
      <c r="T103" s="243" t="s">
        <v>1980</v>
      </c>
    </row>
    <row r="104" spans="1:20" ht="31.5">
      <c r="A104" s="293"/>
      <c r="B104" s="287"/>
      <c r="C104" s="290"/>
      <c r="D104" s="37" t="s">
        <v>2024</v>
      </c>
      <c r="E104" s="31"/>
      <c r="F104" s="37" t="s">
        <v>1980</v>
      </c>
      <c r="G104" s="33"/>
      <c r="H104" s="29" t="s">
        <v>1980</v>
      </c>
      <c r="I104" s="33">
        <v>0</v>
      </c>
      <c r="J104" s="29" t="s">
        <v>1980</v>
      </c>
      <c r="K104" s="33">
        <v>0</v>
      </c>
      <c r="L104" s="37" t="s">
        <v>1980</v>
      </c>
      <c r="M104" s="33">
        <v>0</v>
      </c>
      <c r="N104" s="29" t="s">
        <v>1980</v>
      </c>
      <c r="O104" s="33">
        <v>0</v>
      </c>
      <c r="P104" s="37" t="s">
        <v>1980</v>
      </c>
      <c r="Q104" s="37">
        <f t="shared" si="0"/>
        <v>0</v>
      </c>
      <c r="R104" s="29" t="s">
        <v>1980</v>
      </c>
      <c r="S104" s="37">
        <f t="shared" si="1"/>
        <v>0</v>
      </c>
      <c r="T104" s="243" t="s">
        <v>1980</v>
      </c>
    </row>
    <row r="105" spans="1:20" ht="15.75" customHeight="1">
      <c r="A105" s="293"/>
      <c r="B105" s="287"/>
      <c r="C105" s="289" t="s">
        <v>767</v>
      </c>
      <c r="D105" s="37" t="s">
        <v>1933</v>
      </c>
      <c r="E105" s="31"/>
      <c r="F105" s="37" t="s">
        <v>1980</v>
      </c>
      <c r="G105" s="33"/>
      <c r="H105" s="29" t="s">
        <v>1980</v>
      </c>
      <c r="I105" s="33">
        <v>0</v>
      </c>
      <c r="J105" s="29" t="s">
        <v>1980</v>
      </c>
      <c r="K105" s="33">
        <v>0</v>
      </c>
      <c r="L105" s="37" t="s">
        <v>1980</v>
      </c>
      <c r="M105" s="33">
        <v>0</v>
      </c>
      <c r="N105" s="29" t="s">
        <v>1980</v>
      </c>
      <c r="O105" s="33">
        <v>0</v>
      </c>
      <c r="P105" s="37" t="s">
        <v>1980</v>
      </c>
      <c r="Q105" s="37">
        <f t="shared" si="0"/>
        <v>0</v>
      </c>
      <c r="R105" s="29" t="s">
        <v>1980</v>
      </c>
      <c r="S105" s="37">
        <f t="shared" si="1"/>
        <v>0</v>
      </c>
      <c r="T105" s="243" t="s">
        <v>1980</v>
      </c>
    </row>
    <row r="106" spans="1:20" ht="47.25">
      <c r="A106" s="293"/>
      <c r="B106" s="287"/>
      <c r="C106" s="289"/>
      <c r="D106" s="37" t="s">
        <v>2053</v>
      </c>
      <c r="E106" s="31"/>
      <c r="F106" s="37" t="s">
        <v>1980</v>
      </c>
      <c r="G106" s="33"/>
      <c r="H106" s="29" t="s">
        <v>1980</v>
      </c>
      <c r="I106" s="33">
        <v>0</v>
      </c>
      <c r="J106" s="29" t="s">
        <v>1980</v>
      </c>
      <c r="K106" s="33">
        <v>0</v>
      </c>
      <c r="L106" s="37" t="s">
        <v>1980</v>
      </c>
      <c r="M106" s="33">
        <v>0</v>
      </c>
      <c r="N106" s="29" t="s">
        <v>1980</v>
      </c>
      <c r="O106" s="33">
        <v>0</v>
      </c>
      <c r="P106" s="37" t="s">
        <v>1980</v>
      </c>
      <c r="Q106" s="37">
        <f t="shared" si="0"/>
        <v>0</v>
      </c>
      <c r="R106" s="29" t="s">
        <v>1980</v>
      </c>
      <c r="S106" s="37">
        <f t="shared" si="1"/>
        <v>0</v>
      </c>
      <c r="T106" s="243" t="s">
        <v>1980</v>
      </c>
    </row>
    <row r="107" spans="1:20" ht="31.5">
      <c r="A107" s="293"/>
      <c r="B107" s="287"/>
      <c r="C107" s="290"/>
      <c r="D107" s="37" t="s">
        <v>2024</v>
      </c>
      <c r="E107" s="31"/>
      <c r="F107" s="37" t="s">
        <v>1980</v>
      </c>
      <c r="G107" s="33"/>
      <c r="H107" s="29" t="s">
        <v>1980</v>
      </c>
      <c r="I107" s="33">
        <v>0</v>
      </c>
      <c r="J107" s="29" t="s">
        <v>1980</v>
      </c>
      <c r="K107" s="33">
        <v>0</v>
      </c>
      <c r="L107" s="37" t="s">
        <v>1980</v>
      </c>
      <c r="M107" s="33">
        <v>0</v>
      </c>
      <c r="N107" s="29" t="s">
        <v>1980</v>
      </c>
      <c r="O107" s="33">
        <v>0</v>
      </c>
      <c r="P107" s="37" t="s">
        <v>1980</v>
      </c>
      <c r="Q107" s="37">
        <f t="shared" si="0"/>
        <v>0</v>
      </c>
      <c r="R107" s="29" t="s">
        <v>1980</v>
      </c>
      <c r="S107" s="37">
        <f t="shared" si="1"/>
        <v>0</v>
      </c>
      <c r="T107" s="243" t="s">
        <v>1980</v>
      </c>
    </row>
    <row r="108" spans="1:20" ht="15.75" customHeight="1">
      <c r="A108" s="293">
        <v>16</v>
      </c>
      <c r="B108" s="287" t="s">
        <v>774</v>
      </c>
      <c r="C108" s="258" t="s">
        <v>766</v>
      </c>
      <c r="D108" s="37" t="s">
        <v>1933</v>
      </c>
      <c r="E108" s="31">
        <v>2</v>
      </c>
      <c r="F108" s="37" t="s">
        <v>1980</v>
      </c>
      <c r="G108" s="33">
        <f>0.00002*24*365</f>
        <v>0.17520000000000002</v>
      </c>
      <c r="H108" s="29" t="s">
        <v>1980</v>
      </c>
      <c r="I108" s="33">
        <v>0</v>
      </c>
      <c r="J108" s="29" t="s">
        <v>1980</v>
      </c>
      <c r="K108" s="33">
        <v>0</v>
      </c>
      <c r="L108" s="37" t="s">
        <v>1980</v>
      </c>
      <c r="M108" s="33">
        <v>0</v>
      </c>
      <c r="N108" s="29" t="s">
        <v>1980</v>
      </c>
      <c r="O108" s="33">
        <v>0</v>
      </c>
      <c r="P108" s="37" t="s">
        <v>1980</v>
      </c>
      <c r="Q108" s="37">
        <f t="shared" si="0"/>
        <v>2</v>
      </c>
      <c r="R108" s="29" t="s">
        <v>1980</v>
      </c>
      <c r="S108" s="37">
        <f t="shared" si="1"/>
        <v>0.17520000000000002</v>
      </c>
      <c r="T108" s="243" t="s">
        <v>1980</v>
      </c>
    </row>
    <row r="109" spans="1:20" ht="47.25">
      <c r="A109" s="293"/>
      <c r="B109" s="287"/>
      <c r="C109" s="258"/>
      <c r="D109" s="37" t="s">
        <v>2053</v>
      </c>
      <c r="E109" s="31">
        <v>1</v>
      </c>
      <c r="F109" s="37" t="s">
        <v>1980</v>
      </c>
      <c r="G109" s="33">
        <f>0.0000165*24*229</f>
        <v>0.090684</v>
      </c>
      <c r="H109" s="29" t="s">
        <v>1980</v>
      </c>
      <c r="I109" s="33">
        <v>0</v>
      </c>
      <c r="J109" s="29" t="s">
        <v>1980</v>
      </c>
      <c r="K109" s="33">
        <v>0</v>
      </c>
      <c r="L109" s="37" t="s">
        <v>1980</v>
      </c>
      <c r="M109" s="33">
        <v>0</v>
      </c>
      <c r="N109" s="29" t="s">
        <v>1980</v>
      </c>
      <c r="O109" s="33">
        <v>0</v>
      </c>
      <c r="P109" s="37" t="s">
        <v>1980</v>
      </c>
      <c r="Q109" s="37">
        <f t="shared" si="0"/>
        <v>1</v>
      </c>
      <c r="R109" s="29" t="s">
        <v>1980</v>
      </c>
      <c r="S109" s="37">
        <f t="shared" si="1"/>
        <v>0.090684</v>
      </c>
      <c r="T109" s="243" t="s">
        <v>1980</v>
      </c>
    </row>
    <row r="110" spans="1:20" ht="31.5">
      <c r="A110" s="293"/>
      <c r="B110" s="287"/>
      <c r="C110" s="258"/>
      <c r="D110" s="37" t="s">
        <v>2024</v>
      </c>
      <c r="E110" s="31"/>
      <c r="F110" s="37" t="s">
        <v>1980</v>
      </c>
      <c r="G110" s="33"/>
      <c r="H110" s="29" t="s">
        <v>1980</v>
      </c>
      <c r="I110" s="33">
        <v>0</v>
      </c>
      <c r="J110" s="29" t="s">
        <v>1980</v>
      </c>
      <c r="K110" s="33">
        <v>0</v>
      </c>
      <c r="L110" s="37" t="s">
        <v>1980</v>
      </c>
      <c r="M110" s="33">
        <v>0</v>
      </c>
      <c r="N110" s="29" t="s">
        <v>1980</v>
      </c>
      <c r="O110" s="33">
        <v>0</v>
      </c>
      <c r="P110" s="37" t="s">
        <v>1980</v>
      </c>
      <c r="Q110" s="37">
        <f t="shared" si="0"/>
        <v>0</v>
      </c>
      <c r="R110" s="29" t="s">
        <v>1980</v>
      </c>
      <c r="S110" s="37">
        <f t="shared" si="1"/>
        <v>0</v>
      </c>
      <c r="T110" s="243" t="s">
        <v>1980</v>
      </c>
    </row>
    <row r="111" spans="1:20" ht="15.75">
      <c r="A111" s="293"/>
      <c r="B111" s="287"/>
      <c r="C111" s="287" t="s">
        <v>765</v>
      </c>
      <c r="D111" s="37" t="s">
        <v>1933</v>
      </c>
      <c r="E111" s="31">
        <v>7</v>
      </c>
      <c r="F111" s="37" t="s">
        <v>1980</v>
      </c>
      <c r="G111" s="33">
        <f>0.00007*24*365</f>
        <v>0.6132</v>
      </c>
      <c r="H111" s="29" t="s">
        <v>1980</v>
      </c>
      <c r="I111" s="33">
        <v>0</v>
      </c>
      <c r="J111" s="29" t="s">
        <v>1980</v>
      </c>
      <c r="K111" s="33">
        <v>0</v>
      </c>
      <c r="L111" s="37" t="s">
        <v>1980</v>
      </c>
      <c r="M111" s="33">
        <v>0</v>
      </c>
      <c r="N111" s="29" t="s">
        <v>1980</v>
      </c>
      <c r="O111" s="33">
        <v>0</v>
      </c>
      <c r="P111" s="37" t="s">
        <v>1980</v>
      </c>
      <c r="Q111" s="37">
        <f t="shared" si="0"/>
        <v>7</v>
      </c>
      <c r="R111" s="29" t="s">
        <v>1980</v>
      </c>
      <c r="S111" s="37">
        <f t="shared" si="1"/>
        <v>0.6132</v>
      </c>
      <c r="T111" s="243" t="s">
        <v>1980</v>
      </c>
    </row>
    <row r="112" spans="1:20" ht="47.25">
      <c r="A112" s="293"/>
      <c r="B112" s="287"/>
      <c r="C112" s="287"/>
      <c r="D112" s="37" t="s">
        <v>2053</v>
      </c>
      <c r="E112" s="31">
        <v>1</v>
      </c>
      <c r="F112" s="37" t="s">
        <v>1980</v>
      </c>
      <c r="G112" s="33">
        <f>0.0000269*24*229</f>
        <v>0.14784239999999998</v>
      </c>
      <c r="H112" s="29" t="s">
        <v>1980</v>
      </c>
      <c r="I112" s="33">
        <v>0</v>
      </c>
      <c r="J112" s="29" t="s">
        <v>1980</v>
      </c>
      <c r="K112" s="33">
        <v>0</v>
      </c>
      <c r="L112" s="37" t="s">
        <v>1980</v>
      </c>
      <c r="M112" s="33">
        <v>0</v>
      </c>
      <c r="N112" s="29" t="s">
        <v>1980</v>
      </c>
      <c r="O112" s="33">
        <v>0</v>
      </c>
      <c r="P112" s="37" t="s">
        <v>1980</v>
      </c>
      <c r="Q112" s="37">
        <f t="shared" si="0"/>
        <v>1</v>
      </c>
      <c r="R112" s="29" t="s">
        <v>1980</v>
      </c>
      <c r="S112" s="37">
        <f t="shared" si="1"/>
        <v>0.14784239999999998</v>
      </c>
      <c r="T112" s="243" t="s">
        <v>1980</v>
      </c>
    </row>
    <row r="113" spans="1:20" ht="31.5">
      <c r="A113" s="293"/>
      <c r="B113" s="287"/>
      <c r="C113" s="287"/>
      <c r="D113" s="37" t="s">
        <v>2024</v>
      </c>
      <c r="E113" s="31"/>
      <c r="F113" s="37" t="s">
        <v>1980</v>
      </c>
      <c r="G113" s="33"/>
      <c r="H113" s="29" t="s">
        <v>1980</v>
      </c>
      <c r="I113" s="33">
        <v>0</v>
      </c>
      <c r="J113" s="29" t="s">
        <v>1980</v>
      </c>
      <c r="K113" s="33">
        <v>0</v>
      </c>
      <c r="L113" s="37" t="s">
        <v>1980</v>
      </c>
      <c r="M113" s="33">
        <v>0</v>
      </c>
      <c r="N113" s="29" t="s">
        <v>1980</v>
      </c>
      <c r="O113" s="33">
        <v>0</v>
      </c>
      <c r="P113" s="37" t="s">
        <v>1980</v>
      </c>
      <c r="Q113" s="37">
        <f t="shared" si="0"/>
        <v>0</v>
      </c>
      <c r="R113" s="29" t="s">
        <v>1980</v>
      </c>
      <c r="S113" s="37">
        <f t="shared" si="1"/>
        <v>0</v>
      </c>
      <c r="T113" s="243" t="s">
        <v>1980</v>
      </c>
    </row>
    <row r="114" spans="1:20" ht="31.5" customHeight="1">
      <c r="A114" s="293">
        <v>17</v>
      </c>
      <c r="B114" s="287" t="s">
        <v>775</v>
      </c>
      <c r="C114" s="289" t="s">
        <v>764</v>
      </c>
      <c r="D114" s="37" t="s">
        <v>2022</v>
      </c>
      <c r="E114" s="31">
        <v>7</v>
      </c>
      <c r="F114" s="37" t="s">
        <v>1980</v>
      </c>
      <c r="G114" s="33">
        <f>0.00004*24*365</f>
        <v>0.35040000000000004</v>
      </c>
      <c r="H114" s="29" t="s">
        <v>1980</v>
      </c>
      <c r="I114" s="33">
        <v>0</v>
      </c>
      <c r="J114" s="29" t="s">
        <v>1980</v>
      </c>
      <c r="K114" s="33">
        <v>0</v>
      </c>
      <c r="L114" s="37" t="s">
        <v>1980</v>
      </c>
      <c r="M114" s="33">
        <v>0</v>
      </c>
      <c r="N114" s="29" t="s">
        <v>1980</v>
      </c>
      <c r="O114" s="33">
        <v>0</v>
      </c>
      <c r="P114" s="37" t="s">
        <v>1980</v>
      </c>
      <c r="Q114" s="37">
        <f t="shared" si="0"/>
        <v>7</v>
      </c>
      <c r="R114" s="29" t="s">
        <v>1980</v>
      </c>
      <c r="S114" s="37">
        <f t="shared" si="1"/>
        <v>0.35040000000000004</v>
      </c>
      <c r="T114" s="243" t="s">
        <v>1980</v>
      </c>
    </row>
    <row r="115" spans="1:20" ht="47.25">
      <c r="A115" s="293"/>
      <c r="B115" s="287"/>
      <c r="C115" s="289"/>
      <c r="D115" s="37" t="s">
        <v>2053</v>
      </c>
      <c r="E115" s="31">
        <v>2</v>
      </c>
      <c r="F115" s="37" t="s">
        <v>1980</v>
      </c>
      <c r="G115" s="33">
        <f>0.00002*24*229</f>
        <v>0.10992000000000002</v>
      </c>
      <c r="H115" s="29" t="s">
        <v>1980</v>
      </c>
      <c r="I115" s="33">
        <v>0</v>
      </c>
      <c r="J115" s="29" t="s">
        <v>1980</v>
      </c>
      <c r="K115" s="33">
        <v>0</v>
      </c>
      <c r="L115" s="37" t="s">
        <v>1980</v>
      </c>
      <c r="M115" s="33">
        <v>0</v>
      </c>
      <c r="N115" s="29" t="s">
        <v>1980</v>
      </c>
      <c r="O115" s="33">
        <v>0</v>
      </c>
      <c r="P115" s="37" t="s">
        <v>1980</v>
      </c>
      <c r="Q115" s="37">
        <f t="shared" si="0"/>
        <v>2</v>
      </c>
      <c r="R115" s="29" t="s">
        <v>1980</v>
      </c>
      <c r="S115" s="37">
        <f t="shared" si="1"/>
        <v>0.10992000000000002</v>
      </c>
      <c r="T115" s="243" t="s">
        <v>1980</v>
      </c>
    </row>
    <row r="116" spans="1:20" ht="31.5">
      <c r="A116" s="293"/>
      <c r="B116" s="287"/>
      <c r="C116" s="290"/>
      <c r="D116" s="37" t="s">
        <v>2024</v>
      </c>
      <c r="E116" s="31"/>
      <c r="F116" s="37" t="s">
        <v>1980</v>
      </c>
      <c r="G116" s="33"/>
      <c r="H116" s="29" t="s">
        <v>1980</v>
      </c>
      <c r="I116" s="33">
        <v>0</v>
      </c>
      <c r="J116" s="29" t="s">
        <v>1980</v>
      </c>
      <c r="K116" s="33">
        <v>0</v>
      </c>
      <c r="L116" s="37" t="s">
        <v>1980</v>
      </c>
      <c r="M116" s="33">
        <v>0</v>
      </c>
      <c r="N116" s="29" t="s">
        <v>1980</v>
      </c>
      <c r="O116" s="33">
        <v>0</v>
      </c>
      <c r="P116" s="37" t="s">
        <v>1980</v>
      </c>
      <c r="Q116" s="37">
        <f t="shared" si="0"/>
        <v>0</v>
      </c>
      <c r="R116" s="29" t="s">
        <v>1980</v>
      </c>
      <c r="S116" s="37">
        <f t="shared" si="1"/>
        <v>0</v>
      </c>
      <c r="T116" s="243" t="s">
        <v>1980</v>
      </c>
    </row>
    <row r="117" spans="1:20" ht="31.5" customHeight="1">
      <c r="A117" s="293">
        <v>18</v>
      </c>
      <c r="B117" s="287" t="s">
        <v>776</v>
      </c>
      <c r="C117" s="289" t="s">
        <v>771</v>
      </c>
      <c r="D117" s="37" t="s">
        <v>1933</v>
      </c>
      <c r="E117" s="31"/>
      <c r="F117" s="37" t="s">
        <v>1980</v>
      </c>
      <c r="G117" s="33"/>
      <c r="H117" s="29" t="s">
        <v>1980</v>
      </c>
      <c r="I117" s="33">
        <v>0</v>
      </c>
      <c r="J117" s="29" t="s">
        <v>1980</v>
      </c>
      <c r="K117" s="33">
        <v>0</v>
      </c>
      <c r="L117" s="37" t="s">
        <v>1980</v>
      </c>
      <c r="M117" s="33">
        <v>0</v>
      </c>
      <c r="N117" s="29" t="s">
        <v>1980</v>
      </c>
      <c r="O117" s="33">
        <v>0</v>
      </c>
      <c r="P117" s="37" t="s">
        <v>1980</v>
      </c>
      <c r="Q117" s="37">
        <f t="shared" si="0"/>
        <v>0</v>
      </c>
      <c r="R117" s="29" t="s">
        <v>1980</v>
      </c>
      <c r="S117" s="37">
        <f t="shared" si="1"/>
        <v>0</v>
      </c>
      <c r="T117" s="243" t="s">
        <v>1980</v>
      </c>
    </row>
    <row r="118" spans="1:20" ht="47.25">
      <c r="A118" s="293"/>
      <c r="B118" s="287"/>
      <c r="C118" s="289"/>
      <c r="D118" s="37" t="s">
        <v>2023</v>
      </c>
      <c r="E118" s="31">
        <v>2</v>
      </c>
      <c r="F118" s="37" t="s">
        <v>1980</v>
      </c>
      <c r="G118" s="33">
        <f>0.0000316*229*24</f>
        <v>0.1736736</v>
      </c>
      <c r="H118" s="29" t="s">
        <v>1980</v>
      </c>
      <c r="I118" s="33">
        <v>0</v>
      </c>
      <c r="J118" s="29" t="s">
        <v>1980</v>
      </c>
      <c r="K118" s="33">
        <v>0</v>
      </c>
      <c r="L118" s="37" t="s">
        <v>1980</v>
      </c>
      <c r="M118" s="33">
        <v>0</v>
      </c>
      <c r="N118" s="29" t="s">
        <v>1980</v>
      </c>
      <c r="O118" s="33">
        <v>0</v>
      </c>
      <c r="P118" s="37" t="s">
        <v>1980</v>
      </c>
      <c r="Q118" s="37">
        <f t="shared" si="0"/>
        <v>2</v>
      </c>
      <c r="R118" s="29" t="s">
        <v>1980</v>
      </c>
      <c r="S118" s="37">
        <f t="shared" si="1"/>
        <v>0.1736736</v>
      </c>
      <c r="T118" s="243" t="s">
        <v>1980</v>
      </c>
    </row>
    <row r="119" spans="1:20" ht="31.5">
      <c r="A119" s="293"/>
      <c r="B119" s="287"/>
      <c r="C119" s="290"/>
      <c r="D119" s="37" t="s">
        <v>2024</v>
      </c>
      <c r="E119" s="31"/>
      <c r="F119" s="37" t="s">
        <v>1980</v>
      </c>
      <c r="G119" s="33"/>
      <c r="H119" s="29" t="s">
        <v>1980</v>
      </c>
      <c r="I119" s="33">
        <v>0</v>
      </c>
      <c r="J119" s="29" t="s">
        <v>1980</v>
      </c>
      <c r="K119" s="33">
        <v>0</v>
      </c>
      <c r="L119" s="37" t="s">
        <v>1980</v>
      </c>
      <c r="M119" s="33">
        <v>0</v>
      </c>
      <c r="N119" s="29" t="s">
        <v>1980</v>
      </c>
      <c r="O119" s="33">
        <v>0</v>
      </c>
      <c r="P119" s="37" t="s">
        <v>1980</v>
      </c>
      <c r="Q119" s="37">
        <f t="shared" si="0"/>
        <v>0</v>
      </c>
      <c r="R119" s="29" t="s">
        <v>1980</v>
      </c>
      <c r="S119" s="37">
        <f t="shared" si="1"/>
        <v>0</v>
      </c>
      <c r="T119" s="243" t="s">
        <v>1980</v>
      </c>
    </row>
    <row r="120" spans="1:20" ht="31.5" customHeight="1">
      <c r="A120" s="259">
        <v>19</v>
      </c>
      <c r="B120" s="288" t="s">
        <v>777</v>
      </c>
      <c r="C120" s="289" t="s">
        <v>763</v>
      </c>
      <c r="D120" s="37" t="s">
        <v>1933</v>
      </c>
      <c r="E120" s="31">
        <v>5</v>
      </c>
      <c r="F120" s="37" t="s">
        <v>1980</v>
      </c>
      <c r="G120" s="33">
        <v>0.219</v>
      </c>
      <c r="H120" s="29" t="s">
        <v>1980</v>
      </c>
      <c r="I120" s="33">
        <v>0</v>
      </c>
      <c r="J120" s="29" t="s">
        <v>1980</v>
      </c>
      <c r="K120" s="33">
        <v>0</v>
      </c>
      <c r="L120" s="37" t="s">
        <v>1980</v>
      </c>
      <c r="M120" s="33">
        <v>0</v>
      </c>
      <c r="N120" s="29" t="s">
        <v>1980</v>
      </c>
      <c r="O120" s="33">
        <v>0</v>
      </c>
      <c r="P120" s="37" t="s">
        <v>1980</v>
      </c>
      <c r="Q120" s="37">
        <f t="shared" si="0"/>
        <v>5</v>
      </c>
      <c r="R120" s="29" t="s">
        <v>1980</v>
      </c>
      <c r="S120" s="37">
        <f t="shared" si="1"/>
        <v>0.219</v>
      </c>
      <c r="T120" s="243" t="s">
        <v>1980</v>
      </c>
    </row>
    <row r="121" spans="1:20" ht="47.25">
      <c r="A121" s="260"/>
      <c r="B121" s="289"/>
      <c r="C121" s="289"/>
      <c r="D121" s="37" t="s">
        <v>2053</v>
      </c>
      <c r="E121" s="31">
        <v>2</v>
      </c>
      <c r="F121" s="37" t="s">
        <v>1980</v>
      </c>
      <c r="G121" s="33">
        <f>0.0000256*24*229</f>
        <v>0.1406976</v>
      </c>
      <c r="H121" s="29" t="s">
        <v>1980</v>
      </c>
      <c r="I121" s="33">
        <v>0</v>
      </c>
      <c r="J121" s="29" t="s">
        <v>1980</v>
      </c>
      <c r="K121" s="33">
        <v>0</v>
      </c>
      <c r="L121" s="37" t="s">
        <v>1980</v>
      </c>
      <c r="M121" s="33">
        <v>0</v>
      </c>
      <c r="N121" s="29" t="s">
        <v>1980</v>
      </c>
      <c r="O121" s="33">
        <v>0</v>
      </c>
      <c r="P121" s="37" t="s">
        <v>1980</v>
      </c>
      <c r="Q121" s="37">
        <f t="shared" si="0"/>
        <v>2</v>
      </c>
      <c r="R121" s="29" t="s">
        <v>1980</v>
      </c>
      <c r="S121" s="37">
        <f t="shared" si="1"/>
        <v>0.1406976</v>
      </c>
      <c r="T121" s="243" t="s">
        <v>1980</v>
      </c>
    </row>
    <row r="122" spans="1:20" ht="31.5">
      <c r="A122" s="260"/>
      <c r="B122" s="289"/>
      <c r="C122" s="290"/>
      <c r="D122" s="37" t="s">
        <v>2024</v>
      </c>
      <c r="E122" s="31"/>
      <c r="F122" s="37" t="s">
        <v>1980</v>
      </c>
      <c r="G122" s="33"/>
      <c r="H122" s="29" t="s">
        <v>1980</v>
      </c>
      <c r="I122" s="33">
        <v>0</v>
      </c>
      <c r="J122" s="29" t="s">
        <v>1980</v>
      </c>
      <c r="K122" s="33">
        <v>0</v>
      </c>
      <c r="L122" s="37" t="s">
        <v>1980</v>
      </c>
      <c r="M122" s="33">
        <v>0</v>
      </c>
      <c r="N122" s="29" t="s">
        <v>1980</v>
      </c>
      <c r="O122" s="33">
        <v>0</v>
      </c>
      <c r="P122" s="37" t="s">
        <v>1980</v>
      </c>
      <c r="Q122" s="37">
        <f t="shared" si="0"/>
        <v>0</v>
      </c>
      <c r="R122" s="29" t="s">
        <v>1980</v>
      </c>
      <c r="S122" s="37">
        <f t="shared" si="1"/>
        <v>0</v>
      </c>
      <c r="T122" s="243" t="s">
        <v>1980</v>
      </c>
    </row>
    <row r="123" spans="1:20" ht="15.75">
      <c r="A123" s="260"/>
      <c r="B123" s="289"/>
      <c r="C123" s="289" t="s">
        <v>762</v>
      </c>
      <c r="D123" s="37" t="s">
        <v>1933</v>
      </c>
      <c r="E123" s="31">
        <v>7</v>
      </c>
      <c r="F123" s="37" t="s">
        <v>1980</v>
      </c>
      <c r="G123" s="33">
        <f>0.000056*24*365</f>
        <v>0.49056</v>
      </c>
      <c r="H123" s="29" t="s">
        <v>1980</v>
      </c>
      <c r="I123" s="33">
        <v>0</v>
      </c>
      <c r="J123" s="29" t="s">
        <v>1980</v>
      </c>
      <c r="K123" s="33">
        <v>0</v>
      </c>
      <c r="L123" s="37" t="s">
        <v>1980</v>
      </c>
      <c r="M123" s="33">
        <v>0</v>
      </c>
      <c r="N123" s="29" t="s">
        <v>1980</v>
      </c>
      <c r="O123" s="33">
        <v>0</v>
      </c>
      <c r="P123" s="37" t="s">
        <v>1980</v>
      </c>
      <c r="Q123" s="37">
        <f t="shared" si="0"/>
        <v>7</v>
      </c>
      <c r="R123" s="29" t="s">
        <v>1980</v>
      </c>
      <c r="S123" s="37">
        <f t="shared" si="1"/>
        <v>0.49056</v>
      </c>
      <c r="T123" s="243" t="s">
        <v>1980</v>
      </c>
    </row>
    <row r="124" spans="1:20" ht="47.25">
      <c r="A124" s="260"/>
      <c r="B124" s="289"/>
      <c r="C124" s="289"/>
      <c r="D124" s="37" t="s">
        <v>2053</v>
      </c>
      <c r="E124" s="31">
        <v>1</v>
      </c>
      <c r="F124" s="37" t="s">
        <v>1980</v>
      </c>
      <c r="G124" s="33">
        <f>0.00055416*24*229</f>
        <v>3.0456633600000003</v>
      </c>
      <c r="H124" s="29" t="s">
        <v>1980</v>
      </c>
      <c r="I124" s="33">
        <v>0</v>
      </c>
      <c r="J124" s="29" t="s">
        <v>1980</v>
      </c>
      <c r="K124" s="33">
        <v>0</v>
      </c>
      <c r="L124" s="37" t="s">
        <v>1980</v>
      </c>
      <c r="M124" s="33">
        <v>0</v>
      </c>
      <c r="N124" s="29" t="s">
        <v>1980</v>
      </c>
      <c r="O124" s="33">
        <v>0</v>
      </c>
      <c r="P124" s="37" t="s">
        <v>1980</v>
      </c>
      <c r="Q124" s="37">
        <f t="shared" si="0"/>
        <v>1</v>
      </c>
      <c r="R124" s="29" t="s">
        <v>1980</v>
      </c>
      <c r="S124" s="37">
        <f t="shared" si="1"/>
        <v>3.0456633600000003</v>
      </c>
      <c r="T124" s="243" t="s">
        <v>1980</v>
      </c>
    </row>
    <row r="125" spans="1:20" ht="32.25" thickBot="1">
      <c r="A125" s="212"/>
      <c r="B125" s="295"/>
      <c r="C125" s="295"/>
      <c r="D125" s="40" t="s">
        <v>2024</v>
      </c>
      <c r="E125" s="31"/>
      <c r="F125" s="37" t="s">
        <v>1980</v>
      </c>
      <c r="G125" s="33"/>
      <c r="H125" s="29" t="s">
        <v>1980</v>
      </c>
      <c r="I125" s="33">
        <v>0</v>
      </c>
      <c r="J125" s="29" t="s">
        <v>1980</v>
      </c>
      <c r="K125" s="33">
        <v>0</v>
      </c>
      <c r="L125" s="37" t="s">
        <v>1980</v>
      </c>
      <c r="M125" s="33">
        <v>0</v>
      </c>
      <c r="N125" s="29" t="s">
        <v>1980</v>
      </c>
      <c r="O125" s="33">
        <v>0</v>
      </c>
      <c r="P125" s="37" t="s">
        <v>1980</v>
      </c>
      <c r="Q125" s="37">
        <f t="shared" si="0"/>
        <v>0</v>
      </c>
      <c r="R125" s="29" t="s">
        <v>1980</v>
      </c>
      <c r="S125" s="37">
        <f t="shared" si="1"/>
        <v>0</v>
      </c>
      <c r="T125" s="243" t="s">
        <v>1980</v>
      </c>
    </row>
    <row r="126" spans="1:20" ht="15.75">
      <c r="A126" s="271">
        <v>20</v>
      </c>
      <c r="B126" s="267" t="s">
        <v>402</v>
      </c>
      <c r="C126" s="267" t="s">
        <v>2021</v>
      </c>
      <c r="D126" s="46" t="s">
        <v>1933</v>
      </c>
      <c r="E126" s="37">
        <v>28</v>
      </c>
      <c r="F126" s="37" t="s">
        <v>1980</v>
      </c>
      <c r="G126" s="37">
        <v>0.675</v>
      </c>
      <c r="H126" s="29" t="s">
        <v>1980</v>
      </c>
      <c r="I126" s="33">
        <v>0</v>
      </c>
      <c r="J126" s="29" t="s">
        <v>1980</v>
      </c>
      <c r="K126" s="33">
        <v>0</v>
      </c>
      <c r="L126" s="37" t="s">
        <v>1980</v>
      </c>
      <c r="M126" s="33">
        <v>0</v>
      </c>
      <c r="N126" s="29" t="s">
        <v>1980</v>
      </c>
      <c r="O126" s="33">
        <v>0</v>
      </c>
      <c r="P126" s="37" t="s">
        <v>1980</v>
      </c>
      <c r="Q126" s="37">
        <v>28</v>
      </c>
      <c r="R126" s="29" t="s">
        <v>1980</v>
      </c>
      <c r="S126" s="37">
        <v>0.675</v>
      </c>
      <c r="T126" s="243" t="s">
        <v>1980</v>
      </c>
    </row>
    <row r="127" spans="1:20" ht="47.25">
      <c r="A127" s="293"/>
      <c r="B127" s="287"/>
      <c r="C127" s="287"/>
      <c r="D127" s="29" t="s">
        <v>2053</v>
      </c>
      <c r="E127" s="37">
        <v>1</v>
      </c>
      <c r="F127" s="37" t="s">
        <v>1980</v>
      </c>
      <c r="G127" s="78">
        <v>0.081</v>
      </c>
      <c r="H127" s="29" t="s">
        <v>1980</v>
      </c>
      <c r="I127" s="33">
        <v>0</v>
      </c>
      <c r="J127" s="29" t="s">
        <v>1980</v>
      </c>
      <c r="K127" s="33">
        <v>0</v>
      </c>
      <c r="L127" s="37" t="s">
        <v>1980</v>
      </c>
      <c r="M127" s="33">
        <v>0</v>
      </c>
      <c r="N127" s="29" t="s">
        <v>1980</v>
      </c>
      <c r="O127" s="33">
        <v>0</v>
      </c>
      <c r="P127" s="37" t="s">
        <v>1980</v>
      </c>
      <c r="Q127" s="37">
        <v>1</v>
      </c>
      <c r="R127" s="29" t="s">
        <v>1980</v>
      </c>
      <c r="S127" s="78">
        <v>0.081</v>
      </c>
      <c r="T127" s="243" t="s">
        <v>1980</v>
      </c>
    </row>
    <row r="128" spans="1:20" ht="31.5">
      <c r="A128" s="293"/>
      <c r="B128" s="287"/>
      <c r="C128" s="287"/>
      <c r="D128" s="29" t="s">
        <v>2024</v>
      </c>
      <c r="E128" s="37">
        <v>12</v>
      </c>
      <c r="F128" s="37" t="s">
        <v>1980</v>
      </c>
      <c r="G128" s="78">
        <v>0.568</v>
      </c>
      <c r="H128" s="29" t="s">
        <v>1980</v>
      </c>
      <c r="I128" s="33">
        <v>0</v>
      </c>
      <c r="J128" s="29" t="s">
        <v>1980</v>
      </c>
      <c r="K128" s="33">
        <v>0</v>
      </c>
      <c r="L128" s="37" t="s">
        <v>1980</v>
      </c>
      <c r="M128" s="33">
        <v>0</v>
      </c>
      <c r="N128" s="29" t="s">
        <v>1980</v>
      </c>
      <c r="O128" s="33">
        <v>0</v>
      </c>
      <c r="P128" s="37" t="s">
        <v>1980</v>
      </c>
      <c r="Q128" s="37">
        <v>12</v>
      </c>
      <c r="R128" s="29" t="s">
        <v>1980</v>
      </c>
      <c r="S128" s="78">
        <v>0.568</v>
      </c>
      <c r="T128" s="243" t="s">
        <v>1980</v>
      </c>
    </row>
    <row r="129" spans="1:20" ht="15.75">
      <c r="A129" s="293"/>
      <c r="B129" s="287"/>
      <c r="C129" s="287" t="s">
        <v>2025</v>
      </c>
      <c r="D129" s="29" t="s">
        <v>1933</v>
      </c>
      <c r="E129" s="37">
        <v>10</v>
      </c>
      <c r="F129" s="37" t="s">
        <v>1980</v>
      </c>
      <c r="G129" s="37">
        <v>0.241</v>
      </c>
      <c r="H129" s="29" t="s">
        <v>1980</v>
      </c>
      <c r="I129" s="33">
        <v>0</v>
      </c>
      <c r="J129" s="29" t="s">
        <v>1980</v>
      </c>
      <c r="K129" s="33">
        <v>0</v>
      </c>
      <c r="L129" s="37" t="s">
        <v>1980</v>
      </c>
      <c r="M129" s="33">
        <v>0</v>
      </c>
      <c r="N129" s="29" t="s">
        <v>1980</v>
      </c>
      <c r="O129" s="33">
        <v>0</v>
      </c>
      <c r="P129" s="37" t="s">
        <v>1980</v>
      </c>
      <c r="Q129" s="37">
        <v>10</v>
      </c>
      <c r="R129" s="29" t="s">
        <v>1980</v>
      </c>
      <c r="S129" s="37">
        <v>0.241</v>
      </c>
      <c r="T129" s="243" t="s">
        <v>1980</v>
      </c>
    </row>
    <row r="130" spans="1:20" ht="47.25">
      <c r="A130" s="293"/>
      <c r="B130" s="287"/>
      <c r="C130" s="287"/>
      <c r="D130" s="29" t="s">
        <v>2053</v>
      </c>
      <c r="E130" s="37">
        <v>6</v>
      </c>
      <c r="F130" s="37" t="s">
        <v>1980</v>
      </c>
      <c r="G130" s="37">
        <v>3.995</v>
      </c>
      <c r="H130" s="29" t="s">
        <v>1980</v>
      </c>
      <c r="I130" s="33">
        <v>0</v>
      </c>
      <c r="J130" s="29" t="s">
        <v>1980</v>
      </c>
      <c r="K130" s="33">
        <v>0</v>
      </c>
      <c r="L130" s="37" t="s">
        <v>1980</v>
      </c>
      <c r="M130" s="33">
        <v>0</v>
      </c>
      <c r="N130" s="29" t="s">
        <v>1980</v>
      </c>
      <c r="O130" s="33">
        <v>0</v>
      </c>
      <c r="P130" s="37" t="s">
        <v>1980</v>
      </c>
      <c r="Q130" s="37">
        <v>6</v>
      </c>
      <c r="R130" s="29" t="s">
        <v>1980</v>
      </c>
      <c r="S130" s="37">
        <v>3.995</v>
      </c>
      <c r="T130" s="243" t="s">
        <v>1980</v>
      </c>
    </row>
    <row r="131" spans="1:20" ht="31.5">
      <c r="A131" s="293"/>
      <c r="B131" s="287"/>
      <c r="C131" s="287"/>
      <c r="D131" s="29" t="s">
        <v>2024</v>
      </c>
      <c r="E131" s="37">
        <v>0</v>
      </c>
      <c r="F131" s="37" t="s">
        <v>1980</v>
      </c>
      <c r="G131" s="37">
        <v>0</v>
      </c>
      <c r="H131" s="29" t="s">
        <v>1980</v>
      </c>
      <c r="I131" s="33">
        <v>0</v>
      </c>
      <c r="J131" s="29" t="s">
        <v>1980</v>
      </c>
      <c r="K131" s="33">
        <v>0</v>
      </c>
      <c r="L131" s="37" t="s">
        <v>1980</v>
      </c>
      <c r="M131" s="33">
        <v>0</v>
      </c>
      <c r="N131" s="29" t="s">
        <v>1980</v>
      </c>
      <c r="O131" s="33">
        <v>0</v>
      </c>
      <c r="P131" s="37" t="s">
        <v>1980</v>
      </c>
      <c r="Q131" s="37">
        <v>0</v>
      </c>
      <c r="R131" s="29" t="s">
        <v>1980</v>
      </c>
      <c r="S131" s="37">
        <v>0</v>
      </c>
      <c r="T131" s="243" t="s">
        <v>1980</v>
      </c>
    </row>
    <row r="132" spans="1:20" ht="15.75">
      <c r="A132" s="293"/>
      <c r="B132" s="287"/>
      <c r="C132" s="287" t="s">
        <v>2027</v>
      </c>
      <c r="D132" s="29" t="s">
        <v>1933</v>
      </c>
      <c r="E132" s="37">
        <v>6</v>
      </c>
      <c r="F132" s="37" t="s">
        <v>1980</v>
      </c>
      <c r="G132" s="78">
        <v>0.145</v>
      </c>
      <c r="H132" s="29" t="s">
        <v>1980</v>
      </c>
      <c r="I132" s="33">
        <v>0</v>
      </c>
      <c r="J132" s="29" t="s">
        <v>1980</v>
      </c>
      <c r="K132" s="33">
        <v>0</v>
      </c>
      <c r="L132" s="37" t="s">
        <v>1980</v>
      </c>
      <c r="M132" s="33">
        <v>0</v>
      </c>
      <c r="N132" s="29" t="s">
        <v>1980</v>
      </c>
      <c r="O132" s="33">
        <v>0</v>
      </c>
      <c r="P132" s="37" t="s">
        <v>1980</v>
      </c>
      <c r="Q132" s="37">
        <v>6</v>
      </c>
      <c r="R132" s="29" t="s">
        <v>1980</v>
      </c>
      <c r="S132" s="78">
        <v>0.145</v>
      </c>
      <c r="T132" s="243" t="s">
        <v>1980</v>
      </c>
    </row>
    <row r="133" spans="1:20" ht="47.25">
      <c r="A133" s="293"/>
      <c r="B133" s="287"/>
      <c r="C133" s="287"/>
      <c r="D133" s="29" t="s">
        <v>2053</v>
      </c>
      <c r="E133" s="37">
        <v>1</v>
      </c>
      <c r="F133" s="37" t="s">
        <v>1980</v>
      </c>
      <c r="G133" s="78">
        <v>0.136</v>
      </c>
      <c r="H133" s="29" t="s">
        <v>1980</v>
      </c>
      <c r="I133" s="33">
        <v>0</v>
      </c>
      <c r="J133" s="29" t="s">
        <v>1980</v>
      </c>
      <c r="K133" s="33">
        <v>0</v>
      </c>
      <c r="L133" s="37" t="s">
        <v>1980</v>
      </c>
      <c r="M133" s="33">
        <v>0</v>
      </c>
      <c r="N133" s="29" t="s">
        <v>1980</v>
      </c>
      <c r="O133" s="33">
        <v>0</v>
      </c>
      <c r="P133" s="37" t="s">
        <v>1980</v>
      </c>
      <c r="Q133" s="37">
        <v>1</v>
      </c>
      <c r="R133" s="29" t="s">
        <v>1980</v>
      </c>
      <c r="S133" s="78">
        <v>0.136</v>
      </c>
      <c r="T133" s="243" t="s">
        <v>1980</v>
      </c>
    </row>
    <row r="134" spans="1:20" ht="32.25" thickBot="1">
      <c r="A134" s="256"/>
      <c r="B134" s="334"/>
      <c r="C134" s="334"/>
      <c r="D134" s="53" t="s">
        <v>2024</v>
      </c>
      <c r="E134" s="37">
        <v>0</v>
      </c>
      <c r="F134" s="37" t="s">
        <v>1980</v>
      </c>
      <c r="G134" s="78">
        <v>0</v>
      </c>
      <c r="H134" s="29" t="s">
        <v>1980</v>
      </c>
      <c r="I134" s="33">
        <v>0</v>
      </c>
      <c r="J134" s="29" t="s">
        <v>1980</v>
      </c>
      <c r="K134" s="33">
        <v>0</v>
      </c>
      <c r="L134" s="37" t="s">
        <v>1980</v>
      </c>
      <c r="M134" s="33">
        <v>0</v>
      </c>
      <c r="N134" s="29" t="s">
        <v>1980</v>
      </c>
      <c r="O134" s="33">
        <v>0</v>
      </c>
      <c r="P134" s="37" t="s">
        <v>1980</v>
      </c>
      <c r="Q134" s="37">
        <v>0</v>
      </c>
      <c r="R134" s="29" t="s">
        <v>1980</v>
      </c>
      <c r="S134" s="78">
        <v>0</v>
      </c>
      <c r="T134" s="243" t="s">
        <v>1980</v>
      </c>
    </row>
    <row r="135" spans="1:20" ht="15.75" customHeight="1">
      <c r="A135" s="332">
        <v>21</v>
      </c>
      <c r="B135" s="333" t="s">
        <v>45</v>
      </c>
      <c r="C135" s="333" t="s">
        <v>1952</v>
      </c>
      <c r="D135" s="87" t="s">
        <v>504</v>
      </c>
      <c r="E135" s="161">
        <v>39</v>
      </c>
      <c r="F135" s="161" t="s">
        <v>1932</v>
      </c>
      <c r="G135" s="161">
        <v>0.059</v>
      </c>
      <c r="H135" s="29" t="s">
        <v>1980</v>
      </c>
      <c r="I135" s="33">
        <v>0</v>
      </c>
      <c r="J135" s="29" t="s">
        <v>1980</v>
      </c>
      <c r="K135" s="33">
        <v>0</v>
      </c>
      <c r="L135" s="37" t="s">
        <v>1980</v>
      </c>
      <c r="M135" s="33">
        <v>0</v>
      </c>
      <c r="N135" s="29" t="s">
        <v>1980</v>
      </c>
      <c r="O135" s="33">
        <v>0</v>
      </c>
      <c r="P135" s="37" t="s">
        <v>1980</v>
      </c>
      <c r="Q135" s="161">
        <v>39</v>
      </c>
      <c r="R135" s="29" t="s">
        <v>1980</v>
      </c>
      <c r="S135" s="161">
        <v>0.059</v>
      </c>
      <c r="T135" s="243" t="s">
        <v>1980</v>
      </c>
    </row>
    <row r="136" spans="1:20" ht="31.5">
      <c r="A136" s="325"/>
      <c r="B136" s="328"/>
      <c r="C136" s="328"/>
      <c r="D136" s="31" t="s">
        <v>505</v>
      </c>
      <c r="E136" s="161">
        <v>3</v>
      </c>
      <c r="F136" s="161" t="s">
        <v>1932</v>
      </c>
      <c r="G136" s="161">
        <v>0.038</v>
      </c>
      <c r="H136" s="29" t="s">
        <v>1980</v>
      </c>
      <c r="I136" s="33">
        <v>0</v>
      </c>
      <c r="J136" s="29" t="s">
        <v>1980</v>
      </c>
      <c r="K136" s="33">
        <v>0</v>
      </c>
      <c r="L136" s="37" t="s">
        <v>1980</v>
      </c>
      <c r="M136" s="33">
        <v>0</v>
      </c>
      <c r="N136" s="29" t="s">
        <v>1980</v>
      </c>
      <c r="O136" s="33">
        <v>0</v>
      </c>
      <c r="P136" s="37" t="s">
        <v>1980</v>
      </c>
      <c r="Q136" s="161">
        <v>3</v>
      </c>
      <c r="R136" s="29" t="s">
        <v>1980</v>
      </c>
      <c r="S136" s="161">
        <v>0.038</v>
      </c>
      <c r="T136" s="243" t="s">
        <v>1980</v>
      </c>
    </row>
    <row r="137" spans="1:20" ht="31.5">
      <c r="A137" s="325"/>
      <c r="B137" s="328"/>
      <c r="C137" s="330"/>
      <c r="D137" s="31" t="s">
        <v>506</v>
      </c>
      <c r="E137" s="161"/>
      <c r="F137" s="161" t="s">
        <v>1932</v>
      </c>
      <c r="G137" s="161"/>
      <c r="H137" s="29" t="s">
        <v>1980</v>
      </c>
      <c r="I137" s="33">
        <v>0</v>
      </c>
      <c r="J137" s="29" t="s">
        <v>1980</v>
      </c>
      <c r="K137" s="33">
        <v>0</v>
      </c>
      <c r="L137" s="37" t="s">
        <v>1980</v>
      </c>
      <c r="M137" s="33">
        <v>0</v>
      </c>
      <c r="N137" s="29" t="s">
        <v>1980</v>
      </c>
      <c r="O137" s="33">
        <v>0</v>
      </c>
      <c r="P137" s="37" t="s">
        <v>1980</v>
      </c>
      <c r="Q137" s="161"/>
      <c r="R137" s="29" t="s">
        <v>1980</v>
      </c>
      <c r="S137" s="161"/>
      <c r="T137" s="243" t="s">
        <v>1980</v>
      </c>
    </row>
    <row r="138" spans="1:20" ht="15.75" customHeight="1">
      <c r="A138" s="325"/>
      <c r="B138" s="328"/>
      <c r="C138" s="327" t="s">
        <v>1953</v>
      </c>
      <c r="D138" s="31" t="s">
        <v>504</v>
      </c>
      <c r="E138" s="161">
        <v>4</v>
      </c>
      <c r="F138" s="161" t="s">
        <v>1932</v>
      </c>
      <c r="G138" s="161">
        <v>0.008</v>
      </c>
      <c r="H138" s="29" t="s">
        <v>1980</v>
      </c>
      <c r="I138" s="33">
        <v>0</v>
      </c>
      <c r="J138" s="29" t="s">
        <v>1980</v>
      </c>
      <c r="K138" s="33">
        <v>0</v>
      </c>
      <c r="L138" s="37" t="s">
        <v>1980</v>
      </c>
      <c r="M138" s="33">
        <v>0</v>
      </c>
      <c r="N138" s="29" t="s">
        <v>1980</v>
      </c>
      <c r="O138" s="33">
        <v>0</v>
      </c>
      <c r="P138" s="37" t="s">
        <v>1980</v>
      </c>
      <c r="Q138" s="161">
        <v>4</v>
      </c>
      <c r="R138" s="29" t="s">
        <v>1980</v>
      </c>
      <c r="S138" s="161">
        <v>0.008</v>
      </c>
      <c r="T138" s="243" t="s">
        <v>1980</v>
      </c>
    </row>
    <row r="139" spans="1:20" ht="31.5">
      <c r="A139" s="325"/>
      <c r="B139" s="328"/>
      <c r="C139" s="328"/>
      <c r="D139" s="31" t="s">
        <v>505</v>
      </c>
      <c r="E139" s="161"/>
      <c r="F139" s="161" t="s">
        <v>1932</v>
      </c>
      <c r="G139" s="161"/>
      <c r="H139" s="29" t="s">
        <v>1980</v>
      </c>
      <c r="I139" s="33">
        <v>0</v>
      </c>
      <c r="J139" s="29" t="s">
        <v>1980</v>
      </c>
      <c r="K139" s="33">
        <v>0</v>
      </c>
      <c r="L139" s="37" t="s">
        <v>1980</v>
      </c>
      <c r="M139" s="33">
        <v>0</v>
      </c>
      <c r="N139" s="29" t="s">
        <v>1980</v>
      </c>
      <c r="O139" s="33">
        <v>0</v>
      </c>
      <c r="P139" s="37" t="s">
        <v>1980</v>
      </c>
      <c r="Q139" s="161"/>
      <c r="R139" s="29" t="s">
        <v>1980</v>
      </c>
      <c r="S139" s="161"/>
      <c r="T139" s="243" t="s">
        <v>1980</v>
      </c>
    </row>
    <row r="140" spans="1:20" ht="31.5">
      <c r="A140" s="325"/>
      <c r="B140" s="328"/>
      <c r="C140" s="330"/>
      <c r="D140" s="31" t="s">
        <v>506</v>
      </c>
      <c r="E140" s="161"/>
      <c r="F140" s="161" t="s">
        <v>1932</v>
      </c>
      <c r="G140" s="161"/>
      <c r="H140" s="29" t="s">
        <v>1980</v>
      </c>
      <c r="I140" s="33">
        <v>0</v>
      </c>
      <c r="J140" s="29" t="s">
        <v>1980</v>
      </c>
      <c r="K140" s="33">
        <v>0</v>
      </c>
      <c r="L140" s="37" t="s">
        <v>1980</v>
      </c>
      <c r="M140" s="33">
        <v>0</v>
      </c>
      <c r="N140" s="29" t="s">
        <v>1980</v>
      </c>
      <c r="O140" s="33">
        <v>0</v>
      </c>
      <c r="P140" s="37" t="s">
        <v>1980</v>
      </c>
      <c r="Q140" s="161"/>
      <c r="R140" s="29" t="s">
        <v>1980</v>
      </c>
      <c r="S140" s="161"/>
      <c r="T140" s="243" t="s">
        <v>1980</v>
      </c>
    </row>
    <row r="141" spans="1:20" ht="15.75" customHeight="1">
      <c r="A141" s="325"/>
      <c r="B141" s="328"/>
      <c r="C141" s="327" t="s">
        <v>1939</v>
      </c>
      <c r="D141" s="31" t="s">
        <v>504</v>
      </c>
      <c r="E141" s="161"/>
      <c r="F141" s="161" t="s">
        <v>1932</v>
      </c>
      <c r="G141" s="161"/>
      <c r="H141" s="29" t="s">
        <v>1980</v>
      </c>
      <c r="I141" s="33">
        <v>0</v>
      </c>
      <c r="J141" s="29" t="s">
        <v>1980</v>
      </c>
      <c r="K141" s="33">
        <v>0</v>
      </c>
      <c r="L141" s="37" t="s">
        <v>1980</v>
      </c>
      <c r="M141" s="33">
        <v>0</v>
      </c>
      <c r="N141" s="29" t="s">
        <v>1980</v>
      </c>
      <c r="O141" s="33">
        <v>0</v>
      </c>
      <c r="P141" s="37" t="s">
        <v>1980</v>
      </c>
      <c r="Q141" s="161"/>
      <c r="R141" s="29" t="s">
        <v>1980</v>
      </c>
      <c r="S141" s="161"/>
      <c r="T141" s="243" t="s">
        <v>1980</v>
      </c>
    </row>
    <row r="142" spans="1:20" ht="31.5">
      <c r="A142" s="325"/>
      <c r="B142" s="328"/>
      <c r="C142" s="328"/>
      <c r="D142" s="31" t="s">
        <v>505</v>
      </c>
      <c r="E142" s="161"/>
      <c r="F142" s="161" t="s">
        <v>1932</v>
      </c>
      <c r="G142" s="161"/>
      <c r="H142" s="29" t="s">
        <v>1980</v>
      </c>
      <c r="I142" s="33">
        <v>0</v>
      </c>
      <c r="J142" s="29" t="s">
        <v>1980</v>
      </c>
      <c r="K142" s="33">
        <v>0</v>
      </c>
      <c r="L142" s="37" t="s">
        <v>1980</v>
      </c>
      <c r="M142" s="33">
        <v>0</v>
      </c>
      <c r="N142" s="29" t="s">
        <v>1980</v>
      </c>
      <c r="O142" s="33">
        <v>0</v>
      </c>
      <c r="P142" s="37" t="s">
        <v>1980</v>
      </c>
      <c r="Q142" s="161"/>
      <c r="R142" s="29" t="s">
        <v>1980</v>
      </c>
      <c r="S142" s="161"/>
      <c r="T142" s="243" t="s">
        <v>1980</v>
      </c>
    </row>
    <row r="143" spans="1:20" ht="31.5">
      <c r="A143" s="331"/>
      <c r="B143" s="330"/>
      <c r="C143" s="330"/>
      <c r="D143" s="31" t="s">
        <v>506</v>
      </c>
      <c r="E143" s="161"/>
      <c r="F143" s="161" t="s">
        <v>1932</v>
      </c>
      <c r="G143" s="161"/>
      <c r="H143" s="29" t="s">
        <v>1980</v>
      </c>
      <c r="I143" s="33">
        <v>0</v>
      </c>
      <c r="J143" s="29" t="s">
        <v>1980</v>
      </c>
      <c r="K143" s="33">
        <v>0</v>
      </c>
      <c r="L143" s="37" t="s">
        <v>1980</v>
      </c>
      <c r="M143" s="33">
        <v>0</v>
      </c>
      <c r="N143" s="29" t="s">
        <v>1980</v>
      </c>
      <c r="O143" s="33">
        <v>0</v>
      </c>
      <c r="P143" s="37" t="s">
        <v>1980</v>
      </c>
      <c r="Q143" s="161"/>
      <c r="R143" s="29" t="s">
        <v>1980</v>
      </c>
      <c r="S143" s="161"/>
      <c r="T143" s="243" t="s">
        <v>1980</v>
      </c>
    </row>
    <row r="144" spans="1:20" ht="15.75" customHeight="1">
      <c r="A144" s="324">
        <v>22</v>
      </c>
      <c r="B144" s="327" t="s">
        <v>46</v>
      </c>
      <c r="C144" s="327" t="s">
        <v>1954</v>
      </c>
      <c r="D144" s="31" t="s">
        <v>504</v>
      </c>
      <c r="E144" s="161">
        <v>16</v>
      </c>
      <c r="F144" s="161" t="s">
        <v>1932</v>
      </c>
      <c r="G144" s="161">
        <v>0.024</v>
      </c>
      <c r="H144" s="29" t="s">
        <v>1980</v>
      </c>
      <c r="I144" s="33">
        <v>0</v>
      </c>
      <c r="J144" s="29" t="s">
        <v>1980</v>
      </c>
      <c r="K144" s="33">
        <v>0</v>
      </c>
      <c r="L144" s="37" t="s">
        <v>1980</v>
      </c>
      <c r="M144" s="33">
        <v>0</v>
      </c>
      <c r="N144" s="29" t="s">
        <v>1980</v>
      </c>
      <c r="O144" s="33">
        <v>0</v>
      </c>
      <c r="P144" s="37" t="s">
        <v>1980</v>
      </c>
      <c r="Q144" s="161">
        <v>16</v>
      </c>
      <c r="R144" s="29" t="s">
        <v>1980</v>
      </c>
      <c r="S144" s="161">
        <v>0.024</v>
      </c>
      <c r="T144" s="243" t="s">
        <v>1980</v>
      </c>
    </row>
    <row r="145" spans="1:20" ht="31.5">
      <c r="A145" s="325"/>
      <c r="B145" s="328"/>
      <c r="C145" s="328"/>
      <c r="D145" s="31" t="s">
        <v>505</v>
      </c>
      <c r="E145" s="161">
        <v>1</v>
      </c>
      <c r="F145" s="161" t="s">
        <v>1932</v>
      </c>
      <c r="G145" s="161">
        <v>0.013</v>
      </c>
      <c r="H145" s="29" t="s">
        <v>1980</v>
      </c>
      <c r="I145" s="33">
        <v>0</v>
      </c>
      <c r="J145" s="29" t="s">
        <v>1980</v>
      </c>
      <c r="K145" s="33">
        <v>0</v>
      </c>
      <c r="L145" s="37" t="s">
        <v>1980</v>
      </c>
      <c r="M145" s="33">
        <v>0</v>
      </c>
      <c r="N145" s="29" t="s">
        <v>1980</v>
      </c>
      <c r="O145" s="33">
        <v>0</v>
      </c>
      <c r="P145" s="37" t="s">
        <v>1980</v>
      </c>
      <c r="Q145" s="161">
        <v>1</v>
      </c>
      <c r="R145" s="29" t="s">
        <v>1980</v>
      </c>
      <c r="S145" s="161">
        <v>0.013</v>
      </c>
      <c r="T145" s="243" t="s">
        <v>1980</v>
      </c>
    </row>
    <row r="146" spans="1:20" ht="31.5">
      <c r="A146" s="325"/>
      <c r="B146" s="328"/>
      <c r="C146" s="330"/>
      <c r="D146" s="31" t="s">
        <v>506</v>
      </c>
      <c r="E146" s="161"/>
      <c r="F146" s="161" t="s">
        <v>1932</v>
      </c>
      <c r="G146" s="161"/>
      <c r="H146" s="29" t="s">
        <v>1980</v>
      </c>
      <c r="I146" s="33">
        <v>0</v>
      </c>
      <c r="J146" s="29" t="s">
        <v>1980</v>
      </c>
      <c r="K146" s="33">
        <v>0</v>
      </c>
      <c r="L146" s="37" t="s">
        <v>1980</v>
      </c>
      <c r="M146" s="33">
        <v>0</v>
      </c>
      <c r="N146" s="29" t="s">
        <v>1980</v>
      </c>
      <c r="O146" s="33">
        <v>0</v>
      </c>
      <c r="P146" s="37" t="s">
        <v>1980</v>
      </c>
      <c r="Q146" s="161"/>
      <c r="R146" s="29" t="s">
        <v>1980</v>
      </c>
      <c r="S146" s="161"/>
      <c r="T146" s="243" t="s">
        <v>1980</v>
      </c>
    </row>
    <row r="147" spans="1:20" ht="15.75">
      <c r="A147" s="325"/>
      <c r="B147" s="328"/>
      <c r="C147" s="327" t="s">
        <v>1941</v>
      </c>
      <c r="D147" s="31" t="s">
        <v>504</v>
      </c>
      <c r="E147" s="161"/>
      <c r="F147" s="161" t="s">
        <v>1932</v>
      </c>
      <c r="G147" s="161"/>
      <c r="H147" s="29" t="s">
        <v>1980</v>
      </c>
      <c r="I147" s="33">
        <v>0</v>
      </c>
      <c r="J147" s="29" t="s">
        <v>1980</v>
      </c>
      <c r="K147" s="33">
        <v>0</v>
      </c>
      <c r="L147" s="37" t="s">
        <v>1980</v>
      </c>
      <c r="M147" s="33">
        <v>0</v>
      </c>
      <c r="N147" s="29" t="s">
        <v>1980</v>
      </c>
      <c r="O147" s="33">
        <v>0</v>
      </c>
      <c r="P147" s="37" t="s">
        <v>1980</v>
      </c>
      <c r="Q147" s="161"/>
      <c r="R147" s="29" t="s">
        <v>1980</v>
      </c>
      <c r="S147" s="161"/>
      <c r="T147" s="243" t="s">
        <v>1980</v>
      </c>
    </row>
    <row r="148" spans="1:20" ht="31.5">
      <c r="A148" s="325"/>
      <c r="B148" s="328"/>
      <c r="C148" s="328"/>
      <c r="D148" s="31" t="s">
        <v>505</v>
      </c>
      <c r="E148" s="161"/>
      <c r="F148" s="161" t="s">
        <v>1932</v>
      </c>
      <c r="G148" s="161"/>
      <c r="H148" s="29" t="s">
        <v>1980</v>
      </c>
      <c r="I148" s="33">
        <v>0</v>
      </c>
      <c r="J148" s="29" t="s">
        <v>1980</v>
      </c>
      <c r="K148" s="33">
        <v>0</v>
      </c>
      <c r="L148" s="37" t="s">
        <v>1980</v>
      </c>
      <c r="M148" s="33">
        <v>0</v>
      </c>
      <c r="N148" s="29" t="s">
        <v>1980</v>
      </c>
      <c r="O148" s="33">
        <v>0</v>
      </c>
      <c r="P148" s="37" t="s">
        <v>1980</v>
      </c>
      <c r="Q148" s="161"/>
      <c r="R148" s="29" t="s">
        <v>1980</v>
      </c>
      <c r="S148" s="161"/>
      <c r="T148" s="243" t="s">
        <v>1980</v>
      </c>
    </row>
    <row r="149" spans="1:20" ht="31.5">
      <c r="A149" s="331"/>
      <c r="B149" s="330"/>
      <c r="C149" s="330"/>
      <c r="D149" s="31" t="s">
        <v>506</v>
      </c>
      <c r="E149" s="161"/>
      <c r="F149" s="161" t="s">
        <v>1932</v>
      </c>
      <c r="G149" s="161"/>
      <c r="H149" s="29" t="s">
        <v>1980</v>
      </c>
      <c r="I149" s="33">
        <v>0</v>
      </c>
      <c r="J149" s="29" t="s">
        <v>1980</v>
      </c>
      <c r="K149" s="33">
        <v>0</v>
      </c>
      <c r="L149" s="37" t="s">
        <v>1980</v>
      </c>
      <c r="M149" s="33">
        <v>0</v>
      </c>
      <c r="N149" s="29" t="s">
        <v>1980</v>
      </c>
      <c r="O149" s="33">
        <v>0</v>
      </c>
      <c r="P149" s="37" t="s">
        <v>1980</v>
      </c>
      <c r="Q149" s="161"/>
      <c r="R149" s="29" t="s">
        <v>1980</v>
      </c>
      <c r="S149" s="161"/>
      <c r="T149" s="243" t="s">
        <v>1980</v>
      </c>
    </row>
    <row r="150" spans="1:20" ht="15.75" customHeight="1">
      <c r="A150" s="324">
        <v>23</v>
      </c>
      <c r="B150" s="327" t="s">
        <v>49</v>
      </c>
      <c r="C150" s="327" t="s">
        <v>1946</v>
      </c>
      <c r="D150" s="31" t="s">
        <v>504</v>
      </c>
      <c r="E150" s="161">
        <v>23</v>
      </c>
      <c r="F150" s="161" t="s">
        <v>1932</v>
      </c>
      <c r="G150" s="161">
        <v>0.0345</v>
      </c>
      <c r="H150" s="29" t="s">
        <v>1980</v>
      </c>
      <c r="I150" s="33">
        <v>0</v>
      </c>
      <c r="J150" s="29" t="s">
        <v>1980</v>
      </c>
      <c r="K150" s="33">
        <v>0</v>
      </c>
      <c r="L150" s="37" t="s">
        <v>1980</v>
      </c>
      <c r="M150" s="33">
        <v>0</v>
      </c>
      <c r="N150" s="29" t="s">
        <v>1980</v>
      </c>
      <c r="O150" s="33">
        <v>0</v>
      </c>
      <c r="P150" s="37" t="s">
        <v>1980</v>
      </c>
      <c r="Q150" s="161">
        <v>23</v>
      </c>
      <c r="R150" s="29" t="s">
        <v>1980</v>
      </c>
      <c r="S150" s="161">
        <v>0.0345</v>
      </c>
      <c r="T150" s="243" t="s">
        <v>1980</v>
      </c>
    </row>
    <row r="151" spans="1:20" ht="31.5">
      <c r="A151" s="325"/>
      <c r="B151" s="328"/>
      <c r="C151" s="328"/>
      <c r="D151" s="31" t="s">
        <v>505</v>
      </c>
      <c r="E151" s="161">
        <v>1</v>
      </c>
      <c r="F151" s="161" t="s">
        <v>1932</v>
      </c>
      <c r="G151" s="161">
        <v>0.0316</v>
      </c>
      <c r="H151" s="29" t="s">
        <v>1980</v>
      </c>
      <c r="I151" s="33">
        <v>0</v>
      </c>
      <c r="J151" s="29" t="s">
        <v>1980</v>
      </c>
      <c r="K151" s="33">
        <v>0</v>
      </c>
      <c r="L151" s="37" t="s">
        <v>1980</v>
      </c>
      <c r="M151" s="33">
        <v>0</v>
      </c>
      <c r="N151" s="29" t="s">
        <v>1980</v>
      </c>
      <c r="O151" s="33">
        <v>0</v>
      </c>
      <c r="P151" s="37" t="s">
        <v>1980</v>
      </c>
      <c r="Q151" s="161">
        <v>1</v>
      </c>
      <c r="R151" s="29" t="s">
        <v>1980</v>
      </c>
      <c r="S151" s="161">
        <v>0.0316</v>
      </c>
      <c r="T151" s="243" t="s">
        <v>1980</v>
      </c>
    </row>
    <row r="152" spans="1:20" ht="31.5">
      <c r="A152" s="331"/>
      <c r="B152" s="330"/>
      <c r="C152" s="330"/>
      <c r="D152" s="31" t="s">
        <v>506</v>
      </c>
      <c r="E152" s="161"/>
      <c r="F152" s="161" t="s">
        <v>1932</v>
      </c>
      <c r="G152" s="161"/>
      <c r="H152" s="29" t="s">
        <v>1980</v>
      </c>
      <c r="I152" s="33">
        <v>0</v>
      </c>
      <c r="J152" s="29" t="s">
        <v>1980</v>
      </c>
      <c r="K152" s="33">
        <v>0</v>
      </c>
      <c r="L152" s="37" t="s">
        <v>1980</v>
      </c>
      <c r="M152" s="33">
        <v>0</v>
      </c>
      <c r="N152" s="29" t="s">
        <v>1980</v>
      </c>
      <c r="O152" s="33">
        <v>0</v>
      </c>
      <c r="P152" s="37" t="s">
        <v>1980</v>
      </c>
      <c r="Q152" s="161"/>
      <c r="R152" s="29" t="s">
        <v>1980</v>
      </c>
      <c r="S152" s="161"/>
      <c r="T152" s="243" t="s">
        <v>1980</v>
      </c>
    </row>
    <row r="153" spans="1:20" ht="15.75">
      <c r="A153" s="324">
        <v>24</v>
      </c>
      <c r="B153" s="327" t="s">
        <v>47</v>
      </c>
      <c r="C153" s="327" t="s">
        <v>1942</v>
      </c>
      <c r="D153" s="31" t="s">
        <v>504</v>
      </c>
      <c r="E153" s="161">
        <v>27</v>
      </c>
      <c r="F153" s="161" t="s">
        <v>1932</v>
      </c>
      <c r="G153" s="161">
        <v>0.04</v>
      </c>
      <c r="H153" s="29" t="s">
        <v>1980</v>
      </c>
      <c r="I153" s="33">
        <v>0</v>
      </c>
      <c r="J153" s="29" t="s">
        <v>1980</v>
      </c>
      <c r="K153" s="33">
        <v>0</v>
      </c>
      <c r="L153" s="37" t="s">
        <v>1980</v>
      </c>
      <c r="M153" s="33">
        <v>0</v>
      </c>
      <c r="N153" s="29" t="s">
        <v>1980</v>
      </c>
      <c r="O153" s="33">
        <v>0</v>
      </c>
      <c r="P153" s="37" t="s">
        <v>1980</v>
      </c>
      <c r="Q153" s="161">
        <v>27</v>
      </c>
      <c r="R153" s="29" t="s">
        <v>1980</v>
      </c>
      <c r="S153" s="161">
        <v>0.04</v>
      </c>
      <c r="T153" s="243" t="s">
        <v>1980</v>
      </c>
    </row>
    <row r="154" spans="1:20" ht="31.5">
      <c r="A154" s="325"/>
      <c r="B154" s="328"/>
      <c r="C154" s="328"/>
      <c r="D154" s="31" t="s">
        <v>505</v>
      </c>
      <c r="E154" s="161"/>
      <c r="F154" s="161" t="s">
        <v>1932</v>
      </c>
      <c r="G154" s="161"/>
      <c r="H154" s="29" t="s">
        <v>1980</v>
      </c>
      <c r="I154" s="33">
        <v>0</v>
      </c>
      <c r="J154" s="29" t="s">
        <v>1980</v>
      </c>
      <c r="K154" s="33">
        <v>0</v>
      </c>
      <c r="L154" s="37" t="s">
        <v>1980</v>
      </c>
      <c r="M154" s="33">
        <v>0</v>
      </c>
      <c r="N154" s="29" t="s">
        <v>1980</v>
      </c>
      <c r="O154" s="33">
        <v>0</v>
      </c>
      <c r="P154" s="37" t="s">
        <v>1980</v>
      </c>
      <c r="Q154" s="161"/>
      <c r="R154" s="29" t="s">
        <v>1980</v>
      </c>
      <c r="S154" s="161"/>
      <c r="T154" s="243" t="s">
        <v>1980</v>
      </c>
    </row>
    <row r="155" spans="1:20" ht="31.5">
      <c r="A155" s="331"/>
      <c r="B155" s="330"/>
      <c r="C155" s="330"/>
      <c r="D155" s="31" t="s">
        <v>506</v>
      </c>
      <c r="E155" s="161"/>
      <c r="F155" s="161" t="s">
        <v>1932</v>
      </c>
      <c r="G155" s="161"/>
      <c r="H155" s="29" t="s">
        <v>1980</v>
      </c>
      <c r="I155" s="33">
        <v>0</v>
      </c>
      <c r="J155" s="29" t="s">
        <v>1980</v>
      </c>
      <c r="K155" s="33">
        <v>0</v>
      </c>
      <c r="L155" s="37" t="s">
        <v>1980</v>
      </c>
      <c r="M155" s="33">
        <v>0</v>
      </c>
      <c r="N155" s="29" t="s">
        <v>1980</v>
      </c>
      <c r="O155" s="33">
        <v>0</v>
      </c>
      <c r="P155" s="37" t="s">
        <v>1980</v>
      </c>
      <c r="Q155" s="161"/>
      <c r="R155" s="29" t="s">
        <v>1980</v>
      </c>
      <c r="S155" s="161"/>
      <c r="T155" s="243" t="s">
        <v>1980</v>
      </c>
    </row>
    <row r="156" spans="1:20" ht="15.75">
      <c r="A156" s="324">
        <v>25</v>
      </c>
      <c r="B156" s="327" t="s">
        <v>48</v>
      </c>
      <c r="C156" s="327" t="s">
        <v>1955</v>
      </c>
      <c r="D156" s="31" t="s">
        <v>504</v>
      </c>
      <c r="E156" s="161">
        <v>19</v>
      </c>
      <c r="F156" s="161" t="s">
        <v>1932</v>
      </c>
      <c r="G156" s="161">
        <v>0.03</v>
      </c>
      <c r="H156" s="29" t="s">
        <v>1980</v>
      </c>
      <c r="I156" s="33">
        <v>0</v>
      </c>
      <c r="J156" s="29" t="s">
        <v>1980</v>
      </c>
      <c r="K156" s="33">
        <v>0</v>
      </c>
      <c r="L156" s="37" t="s">
        <v>1980</v>
      </c>
      <c r="M156" s="33">
        <v>0</v>
      </c>
      <c r="N156" s="29" t="s">
        <v>1980</v>
      </c>
      <c r="O156" s="33">
        <v>0</v>
      </c>
      <c r="P156" s="37" t="s">
        <v>1980</v>
      </c>
      <c r="Q156" s="161">
        <v>19</v>
      </c>
      <c r="R156" s="29" t="s">
        <v>1980</v>
      </c>
      <c r="S156" s="161">
        <v>0.03</v>
      </c>
      <c r="T156" s="243" t="s">
        <v>1980</v>
      </c>
    </row>
    <row r="157" spans="1:20" ht="31.5">
      <c r="A157" s="325"/>
      <c r="B157" s="328"/>
      <c r="C157" s="328"/>
      <c r="D157" s="31" t="s">
        <v>505</v>
      </c>
      <c r="E157" s="161"/>
      <c r="F157" s="161" t="s">
        <v>1932</v>
      </c>
      <c r="G157" s="161"/>
      <c r="H157" s="29" t="s">
        <v>1980</v>
      </c>
      <c r="I157" s="33">
        <v>0</v>
      </c>
      <c r="J157" s="29" t="s">
        <v>1980</v>
      </c>
      <c r="K157" s="33">
        <v>0</v>
      </c>
      <c r="L157" s="37" t="s">
        <v>1980</v>
      </c>
      <c r="M157" s="33">
        <v>0</v>
      </c>
      <c r="N157" s="29" t="s">
        <v>1980</v>
      </c>
      <c r="O157" s="33">
        <v>0</v>
      </c>
      <c r="P157" s="37" t="s">
        <v>1980</v>
      </c>
      <c r="Q157" s="161"/>
      <c r="R157" s="29" t="s">
        <v>1980</v>
      </c>
      <c r="S157" s="161"/>
      <c r="T157" s="243" t="s">
        <v>1980</v>
      </c>
    </row>
    <row r="158" spans="1:20" ht="31.5">
      <c r="A158" s="325"/>
      <c r="B158" s="328"/>
      <c r="C158" s="330"/>
      <c r="D158" s="31" t="s">
        <v>506</v>
      </c>
      <c r="E158" s="161"/>
      <c r="F158" s="161" t="s">
        <v>1932</v>
      </c>
      <c r="G158" s="161"/>
      <c r="H158" s="29" t="s">
        <v>1980</v>
      </c>
      <c r="I158" s="33">
        <v>0</v>
      </c>
      <c r="J158" s="29" t="s">
        <v>1980</v>
      </c>
      <c r="K158" s="33">
        <v>0</v>
      </c>
      <c r="L158" s="37" t="s">
        <v>1980</v>
      </c>
      <c r="M158" s="33">
        <v>0</v>
      </c>
      <c r="N158" s="29" t="s">
        <v>1980</v>
      </c>
      <c r="O158" s="33">
        <v>0</v>
      </c>
      <c r="P158" s="37" t="s">
        <v>1980</v>
      </c>
      <c r="Q158" s="161"/>
      <c r="R158" s="29" t="s">
        <v>1980</v>
      </c>
      <c r="S158" s="161"/>
      <c r="T158" s="243" t="s">
        <v>1980</v>
      </c>
    </row>
    <row r="159" spans="1:20" ht="15.75">
      <c r="A159" s="325"/>
      <c r="B159" s="328"/>
      <c r="C159" s="327" t="s">
        <v>1956</v>
      </c>
      <c r="D159" s="31" t="s">
        <v>504</v>
      </c>
      <c r="E159" s="161">
        <v>1</v>
      </c>
      <c r="F159" s="161" t="s">
        <v>1932</v>
      </c>
      <c r="G159" s="161">
        <v>0.0015</v>
      </c>
      <c r="H159" s="29" t="s">
        <v>1980</v>
      </c>
      <c r="I159" s="33">
        <v>0</v>
      </c>
      <c r="J159" s="29" t="s">
        <v>1980</v>
      </c>
      <c r="K159" s="33">
        <v>0</v>
      </c>
      <c r="L159" s="37" t="s">
        <v>1980</v>
      </c>
      <c r="M159" s="33">
        <v>0</v>
      </c>
      <c r="N159" s="29" t="s">
        <v>1980</v>
      </c>
      <c r="O159" s="33">
        <v>0</v>
      </c>
      <c r="P159" s="37" t="s">
        <v>1980</v>
      </c>
      <c r="Q159" s="161">
        <v>1</v>
      </c>
      <c r="R159" s="29" t="s">
        <v>1980</v>
      </c>
      <c r="S159" s="161">
        <v>0.0015</v>
      </c>
      <c r="T159" s="243" t="s">
        <v>1980</v>
      </c>
    </row>
    <row r="160" spans="1:20" ht="31.5" customHeight="1">
      <c r="A160" s="325"/>
      <c r="B160" s="328"/>
      <c r="C160" s="328"/>
      <c r="D160" s="31" t="s">
        <v>505</v>
      </c>
      <c r="E160" s="161"/>
      <c r="F160" s="161" t="s">
        <v>1932</v>
      </c>
      <c r="G160" s="161"/>
      <c r="H160" s="29" t="s">
        <v>1980</v>
      </c>
      <c r="I160" s="33">
        <v>0</v>
      </c>
      <c r="J160" s="29" t="s">
        <v>1980</v>
      </c>
      <c r="K160" s="33">
        <v>0</v>
      </c>
      <c r="L160" s="37" t="s">
        <v>1980</v>
      </c>
      <c r="M160" s="33">
        <v>0</v>
      </c>
      <c r="N160" s="29" t="s">
        <v>1980</v>
      </c>
      <c r="O160" s="33">
        <v>0</v>
      </c>
      <c r="P160" s="37" t="s">
        <v>1980</v>
      </c>
      <c r="Q160" s="161"/>
      <c r="R160" s="29" t="s">
        <v>1980</v>
      </c>
      <c r="S160" s="161"/>
      <c r="T160" s="243" t="s">
        <v>1980</v>
      </c>
    </row>
    <row r="161" spans="1:20" ht="31.5">
      <c r="A161" s="325"/>
      <c r="B161" s="328"/>
      <c r="C161" s="330"/>
      <c r="D161" s="31" t="s">
        <v>506</v>
      </c>
      <c r="E161" s="161"/>
      <c r="F161" s="161" t="s">
        <v>1932</v>
      </c>
      <c r="G161" s="161"/>
      <c r="H161" s="29" t="s">
        <v>1980</v>
      </c>
      <c r="I161" s="33">
        <v>0</v>
      </c>
      <c r="J161" s="29" t="s">
        <v>1980</v>
      </c>
      <c r="K161" s="33">
        <v>0</v>
      </c>
      <c r="L161" s="37" t="s">
        <v>1980</v>
      </c>
      <c r="M161" s="33">
        <v>0</v>
      </c>
      <c r="N161" s="29" t="s">
        <v>1980</v>
      </c>
      <c r="O161" s="33">
        <v>0</v>
      </c>
      <c r="P161" s="37" t="s">
        <v>1980</v>
      </c>
      <c r="Q161" s="161"/>
      <c r="R161" s="29" t="s">
        <v>1980</v>
      </c>
      <c r="S161" s="161"/>
      <c r="T161" s="243" t="s">
        <v>1980</v>
      </c>
    </row>
    <row r="162" spans="1:20" ht="15.75">
      <c r="A162" s="325"/>
      <c r="B162" s="328"/>
      <c r="C162" s="327" t="s">
        <v>1957</v>
      </c>
      <c r="D162" s="31" t="s">
        <v>504</v>
      </c>
      <c r="E162" s="161"/>
      <c r="F162" s="161" t="s">
        <v>1932</v>
      </c>
      <c r="G162" s="161"/>
      <c r="H162" s="29" t="s">
        <v>1980</v>
      </c>
      <c r="I162" s="33">
        <v>0</v>
      </c>
      <c r="J162" s="29" t="s">
        <v>1980</v>
      </c>
      <c r="K162" s="33">
        <v>0</v>
      </c>
      <c r="L162" s="37" t="s">
        <v>1980</v>
      </c>
      <c r="M162" s="33">
        <v>0</v>
      </c>
      <c r="N162" s="29" t="s">
        <v>1980</v>
      </c>
      <c r="O162" s="33">
        <v>0</v>
      </c>
      <c r="P162" s="37" t="s">
        <v>1980</v>
      </c>
      <c r="Q162" s="161"/>
      <c r="R162" s="29" t="s">
        <v>1980</v>
      </c>
      <c r="S162" s="161"/>
      <c r="T162" s="243" t="s">
        <v>1980</v>
      </c>
    </row>
    <row r="163" spans="1:20" ht="31.5">
      <c r="A163" s="325"/>
      <c r="B163" s="328"/>
      <c r="C163" s="328"/>
      <c r="D163" s="31" t="s">
        <v>505</v>
      </c>
      <c r="E163" s="161"/>
      <c r="F163" s="161" t="s">
        <v>1932</v>
      </c>
      <c r="G163" s="161"/>
      <c r="H163" s="29" t="s">
        <v>1980</v>
      </c>
      <c r="I163" s="33">
        <v>0</v>
      </c>
      <c r="J163" s="29" t="s">
        <v>1980</v>
      </c>
      <c r="K163" s="33">
        <v>0</v>
      </c>
      <c r="L163" s="37" t="s">
        <v>1980</v>
      </c>
      <c r="M163" s="33">
        <v>0</v>
      </c>
      <c r="N163" s="29" t="s">
        <v>1980</v>
      </c>
      <c r="O163" s="33">
        <v>0</v>
      </c>
      <c r="P163" s="37" t="s">
        <v>1980</v>
      </c>
      <c r="Q163" s="161"/>
      <c r="R163" s="29" t="s">
        <v>1980</v>
      </c>
      <c r="S163" s="161"/>
      <c r="T163" s="243" t="s">
        <v>1980</v>
      </c>
    </row>
    <row r="164" spans="1:20" ht="31.5">
      <c r="A164" s="331"/>
      <c r="B164" s="330"/>
      <c r="C164" s="330"/>
      <c r="D164" s="31" t="s">
        <v>506</v>
      </c>
      <c r="E164" s="161"/>
      <c r="F164" s="161" t="s">
        <v>1932</v>
      </c>
      <c r="G164" s="161"/>
      <c r="H164" s="29" t="s">
        <v>1980</v>
      </c>
      <c r="I164" s="33">
        <v>0</v>
      </c>
      <c r="J164" s="29" t="s">
        <v>1980</v>
      </c>
      <c r="K164" s="33">
        <v>0</v>
      </c>
      <c r="L164" s="37" t="s">
        <v>1980</v>
      </c>
      <c r="M164" s="33">
        <v>0</v>
      </c>
      <c r="N164" s="29" t="s">
        <v>1980</v>
      </c>
      <c r="O164" s="33">
        <v>0</v>
      </c>
      <c r="P164" s="37" t="s">
        <v>1980</v>
      </c>
      <c r="Q164" s="161"/>
      <c r="R164" s="29" t="s">
        <v>1980</v>
      </c>
      <c r="S164" s="161"/>
      <c r="T164" s="243" t="s">
        <v>1980</v>
      </c>
    </row>
    <row r="165" spans="1:20" ht="15.75" customHeight="1">
      <c r="A165" s="324">
        <v>26</v>
      </c>
      <c r="B165" s="327" t="s">
        <v>500</v>
      </c>
      <c r="C165" s="327" t="s">
        <v>1958</v>
      </c>
      <c r="D165" s="31" t="s">
        <v>504</v>
      </c>
      <c r="E165" s="161">
        <v>29</v>
      </c>
      <c r="F165" s="161" t="s">
        <v>1932</v>
      </c>
      <c r="G165" s="161">
        <v>0.044</v>
      </c>
      <c r="H165" s="29" t="s">
        <v>1980</v>
      </c>
      <c r="I165" s="33">
        <v>0</v>
      </c>
      <c r="J165" s="29" t="s">
        <v>1980</v>
      </c>
      <c r="K165" s="33">
        <v>0</v>
      </c>
      <c r="L165" s="37" t="s">
        <v>1980</v>
      </c>
      <c r="M165" s="33">
        <v>0</v>
      </c>
      <c r="N165" s="29" t="s">
        <v>1980</v>
      </c>
      <c r="O165" s="33">
        <v>0</v>
      </c>
      <c r="P165" s="37" t="s">
        <v>1980</v>
      </c>
      <c r="Q165" s="161">
        <v>29</v>
      </c>
      <c r="R165" s="29" t="s">
        <v>1980</v>
      </c>
      <c r="S165" s="161">
        <v>0.044</v>
      </c>
      <c r="T165" s="243" t="s">
        <v>1980</v>
      </c>
    </row>
    <row r="166" spans="1:20" ht="31.5">
      <c r="A166" s="325"/>
      <c r="B166" s="328"/>
      <c r="C166" s="328"/>
      <c r="D166" s="31" t="s">
        <v>505</v>
      </c>
      <c r="E166" s="161">
        <v>1</v>
      </c>
      <c r="F166" s="161" t="s">
        <v>1932</v>
      </c>
      <c r="G166" s="161">
        <v>0.011</v>
      </c>
      <c r="H166" s="29" t="s">
        <v>1980</v>
      </c>
      <c r="I166" s="33">
        <v>0</v>
      </c>
      <c r="J166" s="29" t="s">
        <v>1980</v>
      </c>
      <c r="K166" s="33">
        <v>0</v>
      </c>
      <c r="L166" s="37" t="s">
        <v>1980</v>
      </c>
      <c r="M166" s="33">
        <v>0</v>
      </c>
      <c r="N166" s="29" t="s">
        <v>1980</v>
      </c>
      <c r="O166" s="33">
        <v>0</v>
      </c>
      <c r="P166" s="37" t="s">
        <v>1980</v>
      </c>
      <c r="Q166" s="161">
        <v>1</v>
      </c>
      <c r="R166" s="29" t="s">
        <v>1980</v>
      </c>
      <c r="S166" s="161">
        <v>0.011</v>
      </c>
      <c r="T166" s="243" t="s">
        <v>1980</v>
      </c>
    </row>
    <row r="167" spans="1:20" ht="31.5">
      <c r="A167" s="331"/>
      <c r="B167" s="330"/>
      <c r="C167" s="330"/>
      <c r="D167" s="31" t="s">
        <v>506</v>
      </c>
      <c r="E167" s="161"/>
      <c r="F167" s="161" t="s">
        <v>1932</v>
      </c>
      <c r="G167" s="161"/>
      <c r="H167" s="29" t="s">
        <v>1980</v>
      </c>
      <c r="I167" s="33">
        <v>0</v>
      </c>
      <c r="J167" s="29" t="s">
        <v>1980</v>
      </c>
      <c r="K167" s="33">
        <v>0</v>
      </c>
      <c r="L167" s="37" t="s">
        <v>1980</v>
      </c>
      <c r="M167" s="33">
        <v>0</v>
      </c>
      <c r="N167" s="29" t="s">
        <v>1980</v>
      </c>
      <c r="O167" s="33">
        <v>0</v>
      </c>
      <c r="P167" s="37" t="s">
        <v>1980</v>
      </c>
      <c r="Q167" s="161"/>
      <c r="R167" s="29" t="s">
        <v>1980</v>
      </c>
      <c r="S167" s="161"/>
      <c r="T167" s="243" t="s">
        <v>1980</v>
      </c>
    </row>
    <row r="168" spans="1:20" ht="15.75">
      <c r="A168" s="324">
        <v>27</v>
      </c>
      <c r="B168" s="327" t="s">
        <v>501</v>
      </c>
      <c r="C168" s="327" t="s">
        <v>1948</v>
      </c>
      <c r="D168" s="31" t="s">
        <v>504</v>
      </c>
      <c r="E168" s="161">
        <v>8</v>
      </c>
      <c r="F168" s="161" t="s">
        <v>1932</v>
      </c>
      <c r="G168" s="161">
        <v>0.012</v>
      </c>
      <c r="H168" s="29" t="s">
        <v>1980</v>
      </c>
      <c r="I168" s="33">
        <v>0</v>
      </c>
      <c r="J168" s="29" t="s">
        <v>1980</v>
      </c>
      <c r="K168" s="33">
        <v>0</v>
      </c>
      <c r="L168" s="37" t="s">
        <v>1980</v>
      </c>
      <c r="M168" s="33">
        <v>0</v>
      </c>
      <c r="N168" s="29" t="s">
        <v>1980</v>
      </c>
      <c r="O168" s="33">
        <v>0</v>
      </c>
      <c r="P168" s="37" t="s">
        <v>1980</v>
      </c>
      <c r="Q168" s="161">
        <v>8</v>
      </c>
      <c r="R168" s="29" t="s">
        <v>1980</v>
      </c>
      <c r="S168" s="161">
        <v>0.012</v>
      </c>
      <c r="T168" s="243" t="s">
        <v>1980</v>
      </c>
    </row>
    <row r="169" spans="1:20" ht="31.5">
      <c r="A169" s="325"/>
      <c r="B169" s="328"/>
      <c r="C169" s="328"/>
      <c r="D169" s="31" t="s">
        <v>505</v>
      </c>
      <c r="E169" s="161"/>
      <c r="F169" s="161" t="s">
        <v>1932</v>
      </c>
      <c r="G169" s="161"/>
      <c r="H169" s="29" t="s">
        <v>1980</v>
      </c>
      <c r="I169" s="33">
        <v>0</v>
      </c>
      <c r="J169" s="29" t="s">
        <v>1980</v>
      </c>
      <c r="K169" s="33">
        <v>0</v>
      </c>
      <c r="L169" s="37" t="s">
        <v>1980</v>
      </c>
      <c r="M169" s="33">
        <v>0</v>
      </c>
      <c r="N169" s="29" t="s">
        <v>1980</v>
      </c>
      <c r="O169" s="33">
        <v>0</v>
      </c>
      <c r="P169" s="37" t="s">
        <v>1980</v>
      </c>
      <c r="Q169" s="161"/>
      <c r="R169" s="29" t="s">
        <v>1980</v>
      </c>
      <c r="S169" s="161"/>
      <c r="T169" s="243" t="s">
        <v>1980</v>
      </c>
    </row>
    <row r="170" spans="1:20" ht="31.5">
      <c r="A170" s="325"/>
      <c r="B170" s="328"/>
      <c r="C170" s="330"/>
      <c r="D170" s="31" t="s">
        <v>506</v>
      </c>
      <c r="E170" s="161">
        <v>1</v>
      </c>
      <c r="F170" s="161" t="s">
        <v>1932</v>
      </c>
      <c r="G170" s="161">
        <v>0.06</v>
      </c>
      <c r="H170" s="29" t="s">
        <v>1980</v>
      </c>
      <c r="I170" s="33">
        <v>0</v>
      </c>
      <c r="J170" s="29" t="s">
        <v>1980</v>
      </c>
      <c r="K170" s="33">
        <v>0</v>
      </c>
      <c r="L170" s="37" t="s">
        <v>1980</v>
      </c>
      <c r="M170" s="33">
        <v>0</v>
      </c>
      <c r="N170" s="29" t="s">
        <v>1980</v>
      </c>
      <c r="O170" s="33">
        <v>0</v>
      </c>
      <c r="P170" s="37" t="s">
        <v>1980</v>
      </c>
      <c r="Q170" s="161">
        <v>1</v>
      </c>
      <c r="R170" s="29" t="s">
        <v>1980</v>
      </c>
      <c r="S170" s="161">
        <v>0.06</v>
      </c>
      <c r="T170" s="243" t="s">
        <v>1980</v>
      </c>
    </row>
    <row r="171" spans="1:20" ht="15.75">
      <c r="A171" s="325"/>
      <c r="B171" s="328"/>
      <c r="C171" s="327" t="s">
        <v>1959</v>
      </c>
      <c r="D171" s="31" t="s">
        <v>504</v>
      </c>
      <c r="E171" s="161">
        <v>5</v>
      </c>
      <c r="F171" s="161" t="s">
        <v>1932</v>
      </c>
      <c r="G171" s="161">
        <v>0.008</v>
      </c>
      <c r="H171" s="29" t="s">
        <v>1980</v>
      </c>
      <c r="I171" s="33">
        <v>0</v>
      </c>
      <c r="J171" s="29" t="s">
        <v>1980</v>
      </c>
      <c r="K171" s="33">
        <v>0</v>
      </c>
      <c r="L171" s="37" t="s">
        <v>1980</v>
      </c>
      <c r="M171" s="33">
        <v>0</v>
      </c>
      <c r="N171" s="29" t="s">
        <v>1980</v>
      </c>
      <c r="O171" s="33">
        <v>0</v>
      </c>
      <c r="P171" s="37" t="s">
        <v>1980</v>
      </c>
      <c r="Q171" s="161">
        <v>5</v>
      </c>
      <c r="R171" s="29" t="s">
        <v>1980</v>
      </c>
      <c r="S171" s="161">
        <v>0.008</v>
      </c>
      <c r="T171" s="243" t="s">
        <v>1980</v>
      </c>
    </row>
    <row r="172" spans="1:20" ht="31.5">
      <c r="A172" s="325"/>
      <c r="B172" s="328"/>
      <c r="C172" s="328"/>
      <c r="D172" s="31" t="s">
        <v>505</v>
      </c>
      <c r="E172" s="161"/>
      <c r="F172" s="161" t="s">
        <v>1932</v>
      </c>
      <c r="G172" s="161"/>
      <c r="H172" s="29" t="s">
        <v>1980</v>
      </c>
      <c r="I172" s="33">
        <v>0</v>
      </c>
      <c r="J172" s="29" t="s">
        <v>1980</v>
      </c>
      <c r="K172" s="33">
        <v>0</v>
      </c>
      <c r="L172" s="37" t="s">
        <v>1980</v>
      </c>
      <c r="M172" s="33">
        <v>0</v>
      </c>
      <c r="N172" s="29" t="s">
        <v>1980</v>
      </c>
      <c r="O172" s="33">
        <v>0</v>
      </c>
      <c r="P172" s="37" t="s">
        <v>1980</v>
      </c>
      <c r="Q172" s="161"/>
      <c r="R172" s="29" t="s">
        <v>1980</v>
      </c>
      <c r="S172" s="161"/>
      <c r="T172" s="243" t="s">
        <v>1980</v>
      </c>
    </row>
    <row r="173" spans="1:20" ht="31.5">
      <c r="A173" s="331"/>
      <c r="B173" s="330"/>
      <c r="C173" s="330"/>
      <c r="D173" s="31" t="s">
        <v>506</v>
      </c>
      <c r="E173" s="161"/>
      <c r="F173" s="161" t="s">
        <v>1932</v>
      </c>
      <c r="G173" s="161"/>
      <c r="H173" s="29" t="s">
        <v>1980</v>
      </c>
      <c r="I173" s="33">
        <v>0</v>
      </c>
      <c r="J173" s="29" t="s">
        <v>1980</v>
      </c>
      <c r="K173" s="33">
        <v>0</v>
      </c>
      <c r="L173" s="37" t="s">
        <v>1980</v>
      </c>
      <c r="M173" s="33">
        <v>0</v>
      </c>
      <c r="N173" s="29" t="s">
        <v>1980</v>
      </c>
      <c r="O173" s="33">
        <v>0</v>
      </c>
      <c r="P173" s="37" t="s">
        <v>1980</v>
      </c>
      <c r="Q173" s="161"/>
      <c r="R173" s="29" t="s">
        <v>1980</v>
      </c>
      <c r="S173" s="161"/>
      <c r="T173" s="243" t="s">
        <v>1980</v>
      </c>
    </row>
    <row r="174" spans="1:20" ht="15.75">
      <c r="A174" s="324">
        <v>28</v>
      </c>
      <c r="B174" s="327" t="s">
        <v>502</v>
      </c>
      <c r="C174" s="327" t="s">
        <v>1959</v>
      </c>
      <c r="D174" s="31" t="s">
        <v>504</v>
      </c>
      <c r="E174" s="161"/>
      <c r="F174" s="161" t="s">
        <v>1932</v>
      </c>
      <c r="G174" s="161"/>
      <c r="H174" s="29" t="s">
        <v>1980</v>
      </c>
      <c r="I174" s="33">
        <v>0</v>
      </c>
      <c r="J174" s="29" t="s">
        <v>1980</v>
      </c>
      <c r="K174" s="33">
        <v>0</v>
      </c>
      <c r="L174" s="37" t="s">
        <v>1980</v>
      </c>
      <c r="M174" s="33">
        <v>0</v>
      </c>
      <c r="N174" s="29" t="s">
        <v>1980</v>
      </c>
      <c r="O174" s="33">
        <v>0</v>
      </c>
      <c r="P174" s="37" t="s">
        <v>1980</v>
      </c>
      <c r="Q174" s="161"/>
      <c r="R174" s="29" t="s">
        <v>1980</v>
      </c>
      <c r="S174" s="161"/>
      <c r="T174" s="243" t="s">
        <v>1980</v>
      </c>
    </row>
    <row r="175" spans="1:20" ht="31.5">
      <c r="A175" s="325"/>
      <c r="B175" s="328"/>
      <c r="C175" s="328"/>
      <c r="D175" s="31" t="s">
        <v>505</v>
      </c>
      <c r="E175" s="161"/>
      <c r="F175" s="161" t="s">
        <v>1932</v>
      </c>
      <c r="G175" s="161"/>
      <c r="H175" s="29" t="s">
        <v>1980</v>
      </c>
      <c r="I175" s="33">
        <v>0</v>
      </c>
      <c r="J175" s="29" t="s">
        <v>1980</v>
      </c>
      <c r="K175" s="33">
        <v>0</v>
      </c>
      <c r="L175" s="37" t="s">
        <v>1980</v>
      </c>
      <c r="M175" s="33">
        <v>0</v>
      </c>
      <c r="N175" s="29" t="s">
        <v>1980</v>
      </c>
      <c r="O175" s="33">
        <v>0</v>
      </c>
      <c r="P175" s="37" t="s">
        <v>1980</v>
      </c>
      <c r="Q175" s="161"/>
      <c r="R175" s="29" t="s">
        <v>1980</v>
      </c>
      <c r="S175" s="161"/>
      <c r="T175" s="243" t="s">
        <v>1980</v>
      </c>
    </row>
    <row r="176" spans="1:20" ht="31.5">
      <c r="A176" s="325"/>
      <c r="B176" s="328"/>
      <c r="C176" s="330"/>
      <c r="D176" s="31" t="s">
        <v>506</v>
      </c>
      <c r="E176" s="161"/>
      <c r="F176" s="161" t="s">
        <v>1932</v>
      </c>
      <c r="G176" s="161"/>
      <c r="H176" s="29" t="s">
        <v>1980</v>
      </c>
      <c r="I176" s="33">
        <v>0</v>
      </c>
      <c r="J176" s="29" t="s">
        <v>1980</v>
      </c>
      <c r="K176" s="33">
        <v>0</v>
      </c>
      <c r="L176" s="37" t="s">
        <v>1980</v>
      </c>
      <c r="M176" s="33">
        <v>0</v>
      </c>
      <c r="N176" s="29" t="s">
        <v>1980</v>
      </c>
      <c r="O176" s="33">
        <v>0</v>
      </c>
      <c r="P176" s="37" t="s">
        <v>1980</v>
      </c>
      <c r="Q176" s="161"/>
      <c r="R176" s="29" t="s">
        <v>1980</v>
      </c>
      <c r="S176" s="161"/>
      <c r="T176" s="243" t="s">
        <v>1980</v>
      </c>
    </row>
    <row r="177" spans="1:20" ht="15.75">
      <c r="A177" s="325"/>
      <c r="B177" s="328"/>
      <c r="C177" s="327" t="s">
        <v>1960</v>
      </c>
      <c r="D177" s="31" t="s">
        <v>504</v>
      </c>
      <c r="E177" s="161">
        <v>1</v>
      </c>
      <c r="F177" s="161" t="s">
        <v>1932</v>
      </c>
      <c r="G177" s="161">
        <v>0.0015</v>
      </c>
      <c r="H177" s="29" t="s">
        <v>1980</v>
      </c>
      <c r="I177" s="33">
        <v>0</v>
      </c>
      <c r="J177" s="29" t="s">
        <v>1980</v>
      </c>
      <c r="K177" s="33">
        <v>0</v>
      </c>
      <c r="L177" s="37" t="s">
        <v>1980</v>
      </c>
      <c r="M177" s="33">
        <v>0</v>
      </c>
      <c r="N177" s="29" t="s">
        <v>1980</v>
      </c>
      <c r="O177" s="33">
        <v>0</v>
      </c>
      <c r="P177" s="37" t="s">
        <v>1980</v>
      </c>
      <c r="Q177" s="161">
        <v>1</v>
      </c>
      <c r="R177" s="29" t="s">
        <v>1980</v>
      </c>
      <c r="S177" s="161">
        <v>0.0015</v>
      </c>
      <c r="T177" s="243" t="s">
        <v>1980</v>
      </c>
    </row>
    <row r="178" spans="1:20" ht="31.5">
      <c r="A178" s="325"/>
      <c r="B178" s="328"/>
      <c r="C178" s="328"/>
      <c r="D178" s="31" t="s">
        <v>505</v>
      </c>
      <c r="E178" s="161"/>
      <c r="F178" s="161" t="s">
        <v>1932</v>
      </c>
      <c r="G178" s="161"/>
      <c r="H178" s="29" t="s">
        <v>1980</v>
      </c>
      <c r="I178" s="33">
        <v>0</v>
      </c>
      <c r="J178" s="29" t="s">
        <v>1980</v>
      </c>
      <c r="K178" s="33">
        <v>0</v>
      </c>
      <c r="L178" s="37" t="s">
        <v>1980</v>
      </c>
      <c r="M178" s="33">
        <v>0</v>
      </c>
      <c r="N178" s="29" t="s">
        <v>1980</v>
      </c>
      <c r="O178" s="33">
        <v>0</v>
      </c>
      <c r="P178" s="37" t="s">
        <v>1980</v>
      </c>
      <c r="Q178" s="161"/>
      <c r="R178" s="29" t="s">
        <v>1980</v>
      </c>
      <c r="S178" s="161"/>
      <c r="T178" s="243" t="s">
        <v>1980</v>
      </c>
    </row>
    <row r="179" spans="1:20" ht="32.25" thickBot="1">
      <c r="A179" s="326"/>
      <c r="B179" s="329"/>
      <c r="C179" s="329"/>
      <c r="D179" s="84" t="s">
        <v>506</v>
      </c>
      <c r="E179" s="161"/>
      <c r="F179" s="161" t="s">
        <v>1932</v>
      </c>
      <c r="G179" s="161"/>
      <c r="H179" s="29" t="s">
        <v>1980</v>
      </c>
      <c r="I179" s="33">
        <v>0</v>
      </c>
      <c r="J179" s="29" t="s">
        <v>1980</v>
      </c>
      <c r="K179" s="33">
        <v>0</v>
      </c>
      <c r="L179" s="37" t="s">
        <v>1980</v>
      </c>
      <c r="M179" s="33">
        <v>0</v>
      </c>
      <c r="N179" s="29" t="s">
        <v>1980</v>
      </c>
      <c r="O179" s="33">
        <v>0</v>
      </c>
      <c r="P179" s="37" t="s">
        <v>1980</v>
      </c>
      <c r="Q179" s="161"/>
      <c r="R179" s="29" t="s">
        <v>1980</v>
      </c>
      <c r="S179" s="161"/>
      <c r="T179" s="243" t="s">
        <v>1980</v>
      </c>
    </row>
    <row r="180" spans="1:20" ht="15.75">
      <c r="A180" s="309">
        <v>29</v>
      </c>
      <c r="B180" s="291" t="s">
        <v>610</v>
      </c>
      <c r="C180" s="291" t="s">
        <v>579</v>
      </c>
      <c r="D180" s="46" t="s">
        <v>1933</v>
      </c>
      <c r="E180" s="37">
        <v>9</v>
      </c>
      <c r="F180" s="161" t="s">
        <v>1932</v>
      </c>
      <c r="G180" s="37">
        <v>0.05958</v>
      </c>
      <c r="H180" s="29" t="s">
        <v>1980</v>
      </c>
      <c r="I180" s="33">
        <v>0</v>
      </c>
      <c r="J180" s="29" t="s">
        <v>1980</v>
      </c>
      <c r="K180" s="33">
        <v>0</v>
      </c>
      <c r="L180" s="37" t="s">
        <v>1980</v>
      </c>
      <c r="M180" s="33">
        <v>0</v>
      </c>
      <c r="N180" s="29" t="s">
        <v>1980</v>
      </c>
      <c r="O180" s="33">
        <v>0</v>
      </c>
      <c r="P180" s="37" t="s">
        <v>1980</v>
      </c>
      <c r="Q180" s="37">
        <v>9</v>
      </c>
      <c r="R180" s="29" t="s">
        <v>1980</v>
      </c>
      <c r="S180" s="37">
        <v>0.05958</v>
      </c>
      <c r="T180" s="243" t="s">
        <v>1980</v>
      </c>
    </row>
    <row r="181" spans="1:20" ht="47.25">
      <c r="A181" s="310"/>
      <c r="B181" s="312"/>
      <c r="C181" s="289"/>
      <c r="D181" s="29" t="s">
        <v>2053</v>
      </c>
      <c r="E181" s="37">
        <v>6</v>
      </c>
      <c r="F181" s="161" t="s">
        <v>1932</v>
      </c>
      <c r="G181" s="78">
        <v>0.23738</v>
      </c>
      <c r="H181" s="29" t="s">
        <v>1980</v>
      </c>
      <c r="I181" s="33">
        <v>0</v>
      </c>
      <c r="J181" s="29" t="s">
        <v>1980</v>
      </c>
      <c r="K181" s="33">
        <v>0</v>
      </c>
      <c r="L181" s="37" t="s">
        <v>1980</v>
      </c>
      <c r="M181" s="33">
        <v>0</v>
      </c>
      <c r="N181" s="29" t="s">
        <v>1980</v>
      </c>
      <c r="O181" s="33">
        <v>0</v>
      </c>
      <c r="P181" s="37" t="s">
        <v>1980</v>
      </c>
      <c r="Q181" s="37">
        <v>6</v>
      </c>
      <c r="R181" s="29" t="s">
        <v>1980</v>
      </c>
      <c r="S181" s="78">
        <v>0.23738</v>
      </c>
      <c r="T181" s="243" t="s">
        <v>1980</v>
      </c>
    </row>
    <row r="182" spans="1:20" ht="31.5">
      <c r="A182" s="310"/>
      <c r="B182" s="312"/>
      <c r="C182" s="289"/>
      <c r="D182" s="29" t="s">
        <v>2024</v>
      </c>
      <c r="E182" s="91">
        <v>0</v>
      </c>
      <c r="F182" s="161" t="s">
        <v>1932</v>
      </c>
      <c r="G182" s="91">
        <v>0</v>
      </c>
      <c r="H182" s="29" t="s">
        <v>1980</v>
      </c>
      <c r="I182" s="33">
        <v>0</v>
      </c>
      <c r="J182" s="29" t="s">
        <v>1980</v>
      </c>
      <c r="K182" s="33">
        <v>0</v>
      </c>
      <c r="L182" s="37" t="s">
        <v>1980</v>
      </c>
      <c r="M182" s="33">
        <v>0</v>
      </c>
      <c r="N182" s="29" t="s">
        <v>1980</v>
      </c>
      <c r="O182" s="33">
        <v>0</v>
      </c>
      <c r="P182" s="37" t="s">
        <v>1980</v>
      </c>
      <c r="Q182" s="91">
        <v>0</v>
      </c>
      <c r="R182" s="29" t="s">
        <v>1980</v>
      </c>
      <c r="S182" s="91">
        <v>0</v>
      </c>
      <c r="T182" s="243" t="s">
        <v>1980</v>
      </c>
    </row>
    <row r="183" spans="1:20" ht="15.75">
      <c r="A183" s="310"/>
      <c r="B183" s="312"/>
      <c r="C183" s="288" t="s">
        <v>581</v>
      </c>
      <c r="D183" s="29" t="s">
        <v>1933</v>
      </c>
      <c r="E183" s="37">
        <v>1</v>
      </c>
      <c r="F183" s="161" t="s">
        <v>1932</v>
      </c>
      <c r="G183" s="78">
        <v>0.0066</v>
      </c>
      <c r="H183" s="29" t="s">
        <v>1980</v>
      </c>
      <c r="I183" s="33">
        <v>0</v>
      </c>
      <c r="J183" s="29" t="s">
        <v>1980</v>
      </c>
      <c r="K183" s="33">
        <v>0</v>
      </c>
      <c r="L183" s="37" t="s">
        <v>1980</v>
      </c>
      <c r="M183" s="33">
        <v>0</v>
      </c>
      <c r="N183" s="29" t="s">
        <v>1980</v>
      </c>
      <c r="O183" s="33">
        <v>0</v>
      </c>
      <c r="P183" s="37" t="s">
        <v>1980</v>
      </c>
      <c r="Q183" s="37">
        <v>1</v>
      </c>
      <c r="R183" s="29" t="s">
        <v>1980</v>
      </c>
      <c r="S183" s="78">
        <v>0.0066</v>
      </c>
      <c r="T183" s="243" t="s">
        <v>1980</v>
      </c>
    </row>
    <row r="184" spans="1:20" ht="47.25">
      <c r="A184" s="310"/>
      <c r="B184" s="312"/>
      <c r="C184" s="289"/>
      <c r="D184" s="29" t="s">
        <v>2053</v>
      </c>
      <c r="E184" s="37">
        <v>0</v>
      </c>
      <c r="F184" s="161" t="s">
        <v>1932</v>
      </c>
      <c r="G184" s="37">
        <v>0</v>
      </c>
      <c r="H184" s="29" t="s">
        <v>1980</v>
      </c>
      <c r="I184" s="33">
        <v>0</v>
      </c>
      <c r="J184" s="29" t="s">
        <v>1980</v>
      </c>
      <c r="K184" s="33">
        <v>0</v>
      </c>
      <c r="L184" s="37" t="s">
        <v>1980</v>
      </c>
      <c r="M184" s="33">
        <v>0</v>
      </c>
      <c r="N184" s="29" t="s">
        <v>1980</v>
      </c>
      <c r="O184" s="33">
        <v>0</v>
      </c>
      <c r="P184" s="37" t="s">
        <v>1980</v>
      </c>
      <c r="Q184" s="37">
        <v>0</v>
      </c>
      <c r="R184" s="29" t="s">
        <v>1980</v>
      </c>
      <c r="S184" s="37">
        <v>0</v>
      </c>
      <c r="T184" s="243" t="s">
        <v>1980</v>
      </c>
    </row>
    <row r="185" spans="1:20" ht="31.5">
      <c r="A185" s="310"/>
      <c r="B185" s="312"/>
      <c r="C185" s="290"/>
      <c r="D185" s="29" t="s">
        <v>2024</v>
      </c>
      <c r="E185" s="91">
        <v>0</v>
      </c>
      <c r="F185" s="161" t="s">
        <v>1932</v>
      </c>
      <c r="G185" s="91">
        <v>0</v>
      </c>
      <c r="H185" s="29" t="s">
        <v>1980</v>
      </c>
      <c r="I185" s="33">
        <v>0</v>
      </c>
      <c r="J185" s="29" t="s">
        <v>1980</v>
      </c>
      <c r="K185" s="33">
        <v>0</v>
      </c>
      <c r="L185" s="37" t="s">
        <v>1980</v>
      </c>
      <c r="M185" s="33">
        <v>0</v>
      </c>
      <c r="N185" s="29" t="s">
        <v>1980</v>
      </c>
      <c r="O185" s="33">
        <v>0</v>
      </c>
      <c r="P185" s="37" t="s">
        <v>1980</v>
      </c>
      <c r="Q185" s="91">
        <v>0</v>
      </c>
      <c r="R185" s="29" t="s">
        <v>1980</v>
      </c>
      <c r="S185" s="91">
        <v>0</v>
      </c>
      <c r="T185" s="243" t="s">
        <v>1980</v>
      </c>
    </row>
    <row r="186" spans="1:20" ht="15.75" customHeight="1">
      <c r="A186" s="310"/>
      <c r="B186" s="312"/>
      <c r="C186" s="288" t="s">
        <v>583</v>
      </c>
      <c r="D186" s="29" t="s">
        <v>1933</v>
      </c>
      <c r="E186" s="37">
        <v>0</v>
      </c>
      <c r="F186" s="161" t="s">
        <v>1932</v>
      </c>
      <c r="G186" s="37">
        <v>0</v>
      </c>
      <c r="H186" s="29" t="s">
        <v>1980</v>
      </c>
      <c r="I186" s="33">
        <v>0</v>
      </c>
      <c r="J186" s="29" t="s">
        <v>1980</v>
      </c>
      <c r="K186" s="33">
        <v>0</v>
      </c>
      <c r="L186" s="37" t="s">
        <v>1980</v>
      </c>
      <c r="M186" s="33">
        <v>0</v>
      </c>
      <c r="N186" s="29" t="s">
        <v>1980</v>
      </c>
      <c r="O186" s="33">
        <v>0</v>
      </c>
      <c r="P186" s="37" t="s">
        <v>1980</v>
      </c>
      <c r="Q186" s="37">
        <v>0</v>
      </c>
      <c r="R186" s="29" t="s">
        <v>1980</v>
      </c>
      <c r="S186" s="37">
        <v>0</v>
      </c>
      <c r="T186" s="243" t="s">
        <v>1980</v>
      </c>
    </row>
    <row r="187" spans="1:20" ht="47.25">
      <c r="A187" s="310"/>
      <c r="B187" s="312"/>
      <c r="C187" s="289"/>
      <c r="D187" s="29" t="s">
        <v>2053</v>
      </c>
      <c r="E187" s="37">
        <v>0</v>
      </c>
      <c r="F187" s="161" t="s">
        <v>1932</v>
      </c>
      <c r="G187" s="37">
        <v>0</v>
      </c>
      <c r="H187" s="29" t="s">
        <v>1980</v>
      </c>
      <c r="I187" s="33">
        <v>0</v>
      </c>
      <c r="J187" s="29" t="s">
        <v>1980</v>
      </c>
      <c r="K187" s="33">
        <v>0</v>
      </c>
      <c r="L187" s="37" t="s">
        <v>1980</v>
      </c>
      <c r="M187" s="33">
        <v>0</v>
      </c>
      <c r="N187" s="29" t="s">
        <v>1980</v>
      </c>
      <c r="O187" s="33">
        <v>0</v>
      </c>
      <c r="P187" s="37" t="s">
        <v>1980</v>
      </c>
      <c r="Q187" s="37">
        <v>0</v>
      </c>
      <c r="R187" s="29" t="s">
        <v>1980</v>
      </c>
      <c r="S187" s="37">
        <v>0</v>
      </c>
      <c r="T187" s="243" t="s">
        <v>1980</v>
      </c>
    </row>
    <row r="188" spans="1:20" ht="31.5">
      <c r="A188" s="310"/>
      <c r="B188" s="312"/>
      <c r="C188" s="290"/>
      <c r="D188" s="29" t="s">
        <v>2024</v>
      </c>
      <c r="E188" s="91">
        <v>0</v>
      </c>
      <c r="F188" s="161" t="s">
        <v>1932</v>
      </c>
      <c r="G188" s="91">
        <v>0</v>
      </c>
      <c r="H188" s="29" t="s">
        <v>1980</v>
      </c>
      <c r="I188" s="33">
        <v>0</v>
      </c>
      <c r="J188" s="29" t="s">
        <v>1980</v>
      </c>
      <c r="K188" s="33">
        <v>0</v>
      </c>
      <c r="L188" s="37" t="s">
        <v>1980</v>
      </c>
      <c r="M188" s="33">
        <v>0</v>
      </c>
      <c r="N188" s="29" t="s">
        <v>1980</v>
      </c>
      <c r="O188" s="33">
        <v>0</v>
      </c>
      <c r="P188" s="37" t="s">
        <v>1980</v>
      </c>
      <c r="Q188" s="91">
        <v>0</v>
      </c>
      <c r="R188" s="29" t="s">
        <v>1980</v>
      </c>
      <c r="S188" s="91">
        <v>0</v>
      </c>
      <c r="T188" s="243" t="s">
        <v>1980</v>
      </c>
    </row>
    <row r="189" spans="1:20" ht="15.75">
      <c r="A189" s="310"/>
      <c r="B189" s="312"/>
      <c r="C189" s="289" t="s">
        <v>585</v>
      </c>
      <c r="D189" s="37" t="s">
        <v>1933</v>
      </c>
      <c r="E189" s="37">
        <v>6</v>
      </c>
      <c r="F189" s="161" t="s">
        <v>1932</v>
      </c>
      <c r="G189" s="78">
        <v>0.03972</v>
      </c>
      <c r="H189" s="29" t="s">
        <v>1980</v>
      </c>
      <c r="I189" s="33">
        <v>0</v>
      </c>
      <c r="J189" s="29" t="s">
        <v>1980</v>
      </c>
      <c r="K189" s="33">
        <v>0</v>
      </c>
      <c r="L189" s="37" t="s">
        <v>1980</v>
      </c>
      <c r="M189" s="33">
        <v>0</v>
      </c>
      <c r="N189" s="29" t="s">
        <v>1980</v>
      </c>
      <c r="O189" s="33">
        <v>0</v>
      </c>
      <c r="P189" s="37" t="s">
        <v>1980</v>
      </c>
      <c r="Q189" s="37">
        <v>6</v>
      </c>
      <c r="R189" s="29" t="s">
        <v>1980</v>
      </c>
      <c r="S189" s="78">
        <v>0.03972</v>
      </c>
      <c r="T189" s="243" t="s">
        <v>1980</v>
      </c>
    </row>
    <row r="190" spans="1:20" ht="47.25">
      <c r="A190" s="310"/>
      <c r="B190" s="312"/>
      <c r="C190" s="289"/>
      <c r="D190" s="29" t="s">
        <v>2053</v>
      </c>
      <c r="E190" s="37">
        <v>0</v>
      </c>
      <c r="F190" s="161" t="s">
        <v>1932</v>
      </c>
      <c r="G190" s="58">
        <v>0</v>
      </c>
      <c r="H190" s="29" t="s">
        <v>1980</v>
      </c>
      <c r="I190" s="33">
        <v>0</v>
      </c>
      <c r="J190" s="29" t="s">
        <v>1980</v>
      </c>
      <c r="K190" s="33">
        <v>0</v>
      </c>
      <c r="L190" s="37" t="s">
        <v>1980</v>
      </c>
      <c r="M190" s="33">
        <v>0</v>
      </c>
      <c r="N190" s="29" t="s">
        <v>1980</v>
      </c>
      <c r="O190" s="33">
        <v>0</v>
      </c>
      <c r="P190" s="37" t="s">
        <v>1980</v>
      </c>
      <c r="Q190" s="37">
        <v>0</v>
      </c>
      <c r="R190" s="29" t="s">
        <v>1980</v>
      </c>
      <c r="S190" s="58">
        <v>0</v>
      </c>
      <c r="T190" s="243" t="s">
        <v>1980</v>
      </c>
    </row>
    <row r="191" spans="1:20" ht="31.5">
      <c r="A191" s="311"/>
      <c r="B191" s="313"/>
      <c r="C191" s="290"/>
      <c r="D191" s="29" t="s">
        <v>2024</v>
      </c>
      <c r="E191" s="91">
        <v>0</v>
      </c>
      <c r="F191" s="161" t="s">
        <v>1932</v>
      </c>
      <c r="G191" s="91">
        <v>0</v>
      </c>
      <c r="H191" s="29" t="s">
        <v>1980</v>
      </c>
      <c r="I191" s="33">
        <v>0</v>
      </c>
      <c r="J191" s="29" t="s">
        <v>1980</v>
      </c>
      <c r="K191" s="33">
        <v>0</v>
      </c>
      <c r="L191" s="37" t="s">
        <v>1980</v>
      </c>
      <c r="M191" s="33">
        <v>0</v>
      </c>
      <c r="N191" s="29" t="s">
        <v>1980</v>
      </c>
      <c r="O191" s="33">
        <v>0</v>
      </c>
      <c r="P191" s="37" t="s">
        <v>1980</v>
      </c>
      <c r="Q191" s="91">
        <v>0</v>
      </c>
      <c r="R191" s="29" t="s">
        <v>1980</v>
      </c>
      <c r="S191" s="91">
        <v>0</v>
      </c>
      <c r="T191" s="243" t="s">
        <v>1980</v>
      </c>
    </row>
    <row r="192" spans="1:20" ht="15.75">
      <c r="A192" s="259">
        <v>30</v>
      </c>
      <c r="B192" s="288" t="s">
        <v>611</v>
      </c>
      <c r="C192" s="288" t="s">
        <v>588</v>
      </c>
      <c r="D192" s="29" t="s">
        <v>1933</v>
      </c>
      <c r="E192" s="37">
        <v>35</v>
      </c>
      <c r="F192" s="161" t="s">
        <v>1932</v>
      </c>
      <c r="G192" s="78">
        <v>0.2317</v>
      </c>
      <c r="H192" s="29" t="s">
        <v>1980</v>
      </c>
      <c r="I192" s="33">
        <v>0</v>
      </c>
      <c r="J192" s="29" t="s">
        <v>1980</v>
      </c>
      <c r="K192" s="33">
        <v>0</v>
      </c>
      <c r="L192" s="37" t="s">
        <v>1980</v>
      </c>
      <c r="M192" s="33">
        <v>0</v>
      </c>
      <c r="N192" s="29" t="s">
        <v>1980</v>
      </c>
      <c r="O192" s="33">
        <v>0</v>
      </c>
      <c r="P192" s="37" t="s">
        <v>1980</v>
      </c>
      <c r="Q192" s="37">
        <v>35</v>
      </c>
      <c r="R192" s="29" t="s">
        <v>1980</v>
      </c>
      <c r="S192" s="78">
        <v>0.2317</v>
      </c>
      <c r="T192" s="243" t="s">
        <v>1980</v>
      </c>
    </row>
    <row r="193" spans="1:20" ht="47.25">
      <c r="A193" s="310"/>
      <c r="B193" s="312"/>
      <c r="C193" s="289"/>
      <c r="D193" s="29" t="s">
        <v>2053</v>
      </c>
      <c r="E193" s="37">
        <v>2</v>
      </c>
      <c r="F193" s="161" t="s">
        <v>1932</v>
      </c>
      <c r="G193" s="78">
        <v>0.0915</v>
      </c>
      <c r="H193" s="29" t="s">
        <v>1980</v>
      </c>
      <c r="I193" s="33">
        <v>0</v>
      </c>
      <c r="J193" s="29" t="s">
        <v>1980</v>
      </c>
      <c r="K193" s="33">
        <v>0</v>
      </c>
      <c r="L193" s="37" t="s">
        <v>1980</v>
      </c>
      <c r="M193" s="33">
        <v>0</v>
      </c>
      <c r="N193" s="29" t="s">
        <v>1980</v>
      </c>
      <c r="O193" s="33">
        <v>0</v>
      </c>
      <c r="P193" s="37" t="s">
        <v>1980</v>
      </c>
      <c r="Q193" s="37">
        <v>2</v>
      </c>
      <c r="R193" s="29" t="s">
        <v>1980</v>
      </c>
      <c r="S193" s="78">
        <v>0.0915</v>
      </c>
      <c r="T193" s="243" t="s">
        <v>1980</v>
      </c>
    </row>
    <row r="194" spans="1:20" ht="31.5">
      <c r="A194" s="310"/>
      <c r="B194" s="312"/>
      <c r="C194" s="290"/>
      <c r="D194" s="29" t="s">
        <v>2024</v>
      </c>
      <c r="E194" s="91">
        <v>0</v>
      </c>
      <c r="F194" s="161" t="s">
        <v>1932</v>
      </c>
      <c r="G194" s="91">
        <v>0</v>
      </c>
      <c r="H194" s="29" t="s">
        <v>1980</v>
      </c>
      <c r="I194" s="33">
        <v>0</v>
      </c>
      <c r="J194" s="29" t="s">
        <v>1980</v>
      </c>
      <c r="K194" s="33">
        <v>0</v>
      </c>
      <c r="L194" s="37" t="s">
        <v>1980</v>
      </c>
      <c r="M194" s="33">
        <v>0</v>
      </c>
      <c r="N194" s="29" t="s">
        <v>1980</v>
      </c>
      <c r="O194" s="33">
        <v>0</v>
      </c>
      <c r="P194" s="37" t="s">
        <v>1980</v>
      </c>
      <c r="Q194" s="91">
        <v>0</v>
      </c>
      <c r="R194" s="29" t="s">
        <v>1980</v>
      </c>
      <c r="S194" s="91">
        <v>0</v>
      </c>
      <c r="T194" s="243" t="s">
        <v>1980</v>
      </c>
    </row>
    <row r="195" spans="1:20" ht="15.75" customHeight="1">
      <c r="A195" s="310"/>
      <c r="B195" s="312"/>
      <c r="C195" s="288" t="s">
        <v>590</v>
      </c>
      <c r="D195" s="29" t="s">
        <v>1933</v>
      </c>
      <c r="E195" s="37">
        <v>1</v>
      </c>
      <c r="F195" s="161" t="s">
        <v>1932</v>
      </c>
      <c r="G195" s="78">
        <v>0.0066</v>
      </c>
      <c r="H195" s="29" t="s">
        <v>1980</v>
      </c>
      <c r="I195" s="33">
        <v>0</v>
      </c>
      <c r="J195" s="29" t="s">
        <v>1980</v>
      </c>
      <c r="K195" s="33">
        <v>0</v>
      </c>
      <c r="L195" s="37" t="s">
        <v>1980</v>
      </c>
      <c r="M195" s="33">
        <v>0</v>
      </c>
      <c r="N195" s="29" t="s">
        <v>1980</v>
      </c>
      <c r="O195" s="33">
        <v>0</v>
      </c>
      <c r="P195" s="37" t="s">
        <v>1980</v>
      </c>
      <c r="Q195" s="37">
        <v>1</v>
      </c>
      <c r="R195" s="29" t="s">
        <v>1980</v>
      </c>
      <c r="S195" s="78">
        <v>0.0066</v>
      </c>
      <c r="T195" s="243" t="s">
        <v>1980</v>
      </c>
    </row>
    <row r="196" spans="1:20" ht="47.25">
      <c r="A196" s="310"/>
      <c r="B196" s="312"/>
      <c r="C196" s="289"/>
      <c r="D196" s="29" t="s">
        <v>2053</v>
      </c>
      <c r="E196" s="37">
        <v>0</v>
      </c>
      <c r="F196" s="161" t="s">
        <v>1932</v>
      </c>
      <c r="G196" s="58">
        <v>0</v>
      </c>
      <c r="H196" s="29" t="s">
        <v>1980</v>
      </c>
      <c r="I196" s="33">
        <v>0</v>
      </c>
      <c r="J196" s="29" t="s">
        <v>1980</v>
      </c>
      <c r="K196" s="33">
        <v>0</v>
      </c>
      <c r="L196" s="37" t="s">
        <v>1980</v>
      </c>
      <c r="M196" s="33">
        <v>0</v>
      </c>
      <c r="N196" s="29" t="s">
        <v>1980</v>
      </c>
      <c r="O196" s="33">
        <v>0</v>
      </c>
      <c r="P196" s="37" t="s">
        <v>1980</v>
      </c>
      <c r="Q196" s="37">
        <v>0</v>
      </c>
      <c r="R196" s="29" t="s">
        <v>1980</v>
      </c>
      <c r="S196" s="58">
        <v>0</v>
      </c>
      <c r="T196" s="243" t="s">
        <v>1980</v>
      </c>
    </row>
    <row r="197" spans="1:20" ht="31.5">
      <c r="A197" s="310"/>
      <c r="B197" s="312"/>
      <c r="C197" s="290"/>
      <c r="D197" s="29" t="s">
        <v>2024</v>
      </c>
      <c r="E197" s="91">
        <v>0</v>
      </c>
      <c r="F197" s="161" t="s">
        <v>1932</v>
      </c>
      <c r="G197" s="91">
        <v>0</v>
      </c>
      <c r="H197" s="29" t="s">
        <v>1980</v>
      </c>
      <c r="I197" s="33">
        <v>0</v>
      </c>
      <c r="J197" s="29" t="s">
        <v>1980</v>
      </c>
      <c r="K197" s="33">
        <v>0</v>
      </c>
      <c r="L197" s="37" t="s">
        <v>1980</v>
      </c>
      <c r="M197" s="33">
        <v>0</v>
      </c>
      <c r="N197" s="29" t="s">
        <v>1980</v>
      </c>
      <c r="O197" s="33">
        <v>0</v>
      </c>
      <c r="P197" s="37" t="s">
        <v>1980</v>
      </c>
      <c r="Q197" s="91">
        <v>0</v>
      </c>
      <c r="R197" s="29" t="s">
        <v>1980</v>
      </c>
      <c r="S197" s="91">
        <v>0</v>
      </c>
      <c r="T197" s="243" t="s">
        <v>1980</v>
      </c>
    </row>
    <row r="198" spans="1:20" ht="15.75" customHeight="1">
      <c r="A198" s="259">
        <v>31</v>
      </c>
      <c r="B198" s="288" t="s">
        <v>612</v>
      </c>
      <c r="C198" s="288" t="s">
        <v>593</v>
      </c>
      <c r="D198" s="37" t="s">
        <v>1933</v>
      </c>
      <c r="E198" s="37">
        <v>117</v>
      </c>
      <c r="F198" s="161" t="s">
        <v>1932</v>
      </c>
      <c r="G198" s="78">
        <v>0.77454</v>
      </c>
      <c r="H198" s="29" t="s">
        <v>1980</v>
      </c>
      <c r="I198" s="33">
        <v>0</v>
      </c>
      <c r="J198" s="29" t="s">
        <v>1980</v>
      </c>
      <c r="K198" s="33">
        <v>0</v>
      </c>
      <c r="L198" s="37" t="s">
        <v>1980</v>
      </c>
      <c r="M198" s="33">
        <v>0</v>
      </c>
      <c r="N198" s="29" t="s">
        <v>1980</v>
      </c>
      <c r="O198" s="33">
        <v>0</v>
      </c>
      <c r="P198" s="37" t="s">
        <v>1980</v>
      </c>
      <c r="Q198" s="37">
        <v>117</v>
      </c>
      <c r="R198" s="29" t="s">
        <v>1980</v>
      </c>
      <c r="S198" s="78">
        <v>0.77454</v>
      </c>
      <c r="T198" s="243" t="s">
        <v>1980</v>
      </c>
    </row>
    <row r="199" spans="1:20" ht="47.25">
      <c r="A199" s="260"/>
      <c r="B199" s="289"/>
      <c r="C199" s="289"/>
      <c r="D199" s="29" t="s">
        <v>2053</v>
      </c>
      <c r="E199" s="37">
        <v>0</v>
      </c>
      <c r="F199" s="161" t="s">
        <v>1932</v>
      </c>
      <c r="G199" s="58">
        <v>0</v>
      </c>
      <c r="H199" s="29" t="s">
        <v>1980</v>
      </c>
      <c r="I199" s="33">
        <v>0</v>
      </c>
      <c r="J199" s="29" t="s">
        <v>1980</v>
      </c>
      <c r="K199" s="33">
        <v>0</v>
      </c>
      <c r="L199" s="37" t="s">
        <v>1980</v>
      </c>
      <c r="M199" s="33">
        <v>0</v>
      </c>
      <c r="N199" s="29" t="s">
        <v>1980</v>
      </c>
      <c r="O199" s="33">
        <v>0</v>
      </c>
      <c r="P199" s="37" t="s">
        <v>1980</v>
      </c>
      <c r="Q199" s="37">
        <v>0</v>
      </c>
      <c r="R199" s="29" t="s">
        <v>1980</v>
      </c>
      <c r="S199" s="58">
        <v>0</v>
      </c>
      <c r="T199" s="243" t="s">
        <v>1980</v>
      </c>
    </row>
    <row r="200" spans="1:20" ht="31.5">
      <c r="A200" s="260"/>
      <c r="B200" s="289"/>
      <c r="C200" s="290"/>
      <c r="D200" s="29" t="s">
        <v>2024</v>
      </c>
      <c r="E200" s="91">
        <v>0</v>
      </c>
      <c r="F200" s="161" t="s">
        <v>1932</v>
      </c>
      <c r="G200" s="91">
        <v>0</v>
      </c>
      <c r="H200" s="29" t="s">
        <v>1980</v>
      </c>
      <c r="I200" s="33">
        <v>0</v>
      </c>
      <c r="J200" s="29" t="s">
        <v>1980</v>
      </c>
      <c r="K200" s="33">
        <v>0</v>
      </c>
      <c r="L200" s="37" t="s">
        <v>1980</v>
      </c>
      <c r="M200" s="33">
        <v>0</v>
      </c>
      <c r="N200" s="29" t="s">
        <v>1980</v>
      </c>
      <c r="O200" s="33">
        <v>0</v>
      </c>
      <c r="P200" s="37" t="s">
        <v>1980</v>
      </c>
      <c r="Q200" s="91">
        <v>0</v>
      </c>
      <c r="R200" s="29" t="s">
        <v>1980</v>
      </c>
      <c r="S200" s="91">
        <v>0</v>
      </c>
      <c r="T200" s="243" t="s">
        <v>1980</v>
      </c>
    </row>
    <row r="201" spans="1:20" ht="15.75" customHeight="1">
      <c r="A201" s="259">
        <v>32</v>
      </c>
      <c r="B201" s="288" t="s">
        <v>613</v>
      </c>
      <c r="C201" s="288" t="s">
        <v>595</v>
      </c>
      <c r="D201" s="29" t="s">
        <v>1933</v>
      </c>
      <c r="E201" s="37">
        <v>11</v>
      </c>
      <c r="F201" s="161" t="s">
        <v>1932</v>
      </c>
      <c r="G201" s="78">
        <v>0.07282</v>
      </c>
      <c r="H201" s="29" t="s">
        <v>1980</v>
      </c>
      <c r="I201" s="33">
        <v>0</v>
      </c>
      <c r="J201" s="29" t="s">
        <v>1980</v>
      </c>
      <c r="K201" s="33">
        <v>0</v>
      </c>
      <c r="L201" s="37" t="s">
        <v>1980</v>
      </c>
      <c r="M201" s="33">
        <v>0</v>
      </c>
      <c r="N201" s="29" t="s">
        <v>1980</v>
      </c>
      <c r="O201" s="33">
        <v>0</v>
      </c>
      <c r="P201" s="37" t="s">
        <v>1980</v>
      </c>
      <c r="Q201" s="37">
        <v>11</v>
      </c>
      <c r="R201" s="29" t="s">
        <v>1980</v>
      </c>
      <c r="S201" s="78">
        <v>0.07282</v>
      </c>
      <c r="T201" s="243" t="s">
        <v>1980</v>
      </c>
    </row>
    <row r="202" spans="1:20" ht="47.25">
      <c r="A202" s="260"/>
      <c r="B202" s="289"/>
      <c r="C202" s="289"/>
      <c r="D202" s="29" t="s">
        <v>2053</v>
      </c>
      <c r="E202" s="37">
        <v>1</v>
      </c>
      <c r="F202" s="161" t="s">
        <v>1932</v>
      </c>
      <c r="G202" s="78">
        <v>0.0072</v>
      </c>
      <c r="H202" s="29" t="s">
        <v>1980</v>
      </c>
      <c r="I202" s="33">
        <v>0</v>
      </c>
      <c r="J202" s="29" t="s">
        <v>1980</v>
      </c>
      <c r="K202" s="33">
        <v>0</v>
      </c>
      <c r="L202" s="37" t="s">
        <v>1980</v>
      </c>
      <c r="M202" s="33">
        <v>0</v>
      </c>
      <c r="N202" s="29" t="s">
        <v>1980</v>
      </c>
      <c r="O202" s="33">
        <v>0</v>
      </c>
      <c r="P202" s="37" t="s">
        <v>1980</v>
      </c>
      <c r="Q202" s="37">
        <v>1</v>
      </c>
      <c r="R202" s="29" t="s">
        <v>1980</v>
      </c>
      <c r="S202" s="78">
        <v>0.0072</v>
      </c>
      <c r="T202" s="243" t="s">
        <v>1980</v>
      </c>
    </row>
    <row r="203" spans="1:20" ht="31.5">
      <c r="A203" s="260"/>
      <c r="B203" s="289"/>
      <c r="C203" s="290"/>
      <c r="D203" s="29" t="s">
        <v>2024</v>
      </c>
      <c r="E203" s="91">
        <v>0</v>
      </c>
      <c r="F203" s="161" t="s">
        <v>1932</v>
      </c>
      <c r="G203" s="91">
        <v>0</v>
      </c>
      <c r="H203" s="29" t="s">
        <v>1980</v>
      </c>
      <c r="I203" s="33">
        <v>0</v>
      </c>
      <c r="J203" s="29" t="s">
        <v>1980</v>
      </c>
      <c r="K203" s="33">
        <v>0</v>
      </c>
      <c r="L203" s="37" t="s">
        <v>1980</v>
      </c>
      <c r="M203" s="33">
        <v>0</v>
      </c>
      <c r="N203" s="29" t="s">
        <v>1980</v>
      </c>
      <c r="O203" s="33">
        <v>0</v>
      </c>
      <c r="P203" s="37" t="s">
        <v>1980</v>
      </c>
      <c r="Q203" s="91">
        <v>0</v>
      </c>
      <c r="R203" s="29" t="s">
        <v>1980</v>
      </c>
      <c r="S203" s="91">
        <v>0</v>
      </c>
      <c r="T203" s="243" t="s">
        <v>1980</v>
      </c>
    </row>
    <row r="204" spans="1:20" ht="15.75">
      <c r="A204" s="260"/>
      <c r="B204" s="289"/>
      <c r="C204" s="288" t="s">
        <v>596</v>
      </c>
      <c r="D204" s="29" t="s">
        <v>1933</v>
      </c>
      <c r="E204" s="37">
        <v>0</v>
      </c>
      <c r="F204" s="161" t="s">
        <v>1932</v>
      </c>
      <c r="G204" s="14">
        <v>0</v>
      </c>
      <c r="H204" s="29" t="s">
        <v>1980</v>
      </c>
      <c r="I204" s="33">
        <v>0</v>
      </c>
      <c r="J204" s="29" t="s">
        <v>1980</v>
      </c>
      <c r="K204" s="33">
        <v>0</v>
      </c>
      <c r="L204" s="37" t="s">
        <v>1980</v>
      </c>
      <c r="M204" s="33">
        <v>0</v>
      </c>
      <c r="N204" s="29" t="s">
        <v>1980</v>
      </c>
      <c r="O204" s="33">
        <v>0</v>
      </c>
      <c r="P204" s="37" t="s">
        <v>1980</v>
      </c>
      <c r="Q204" s="37">
        <v>0</v>
      </c>
      <c r="R204" s="29" t="s">
        <v>1980</v>
      </c>
      <c r="S204" s="14">
        <v>0</v>
      </c>
      <c r="T204" s="243" t="s">
        <v>1980</v>
      </c>
    </row>
    <row r="205" spans="1:20" ht="47.25">
      <c r="A205" s="260"/>
      <c r="B205" s="289"/>
      <c r="C205" s="289"/>
      <c r="D205" s="29" t="s">
        <v>2053</v>
      </c>
      <c r="E205" s="37">
        <v>0</v>
      </c>
      <c r="F205" s="161" t="s">
        <v>1932</v>
      </c>
      <c r="G205" s="37">
        <v>0</v>
      </c>
      <c r="H205" s="29" t="s">
        <v>1980</v>
      </c>
      <c r="I205" s="33">
        <v>0</v>
      </c>
      <c r="J205" s="29" t="s">
        <v>1980</v>
      </c>
      <c r="K205" s="33">
        <v>0</v>
      </c>
      <c r="L205" s="37" t="s">
        <v>1980</v>
      </c>
      <c r="M205" s="33">
        <v>0</v>
      </c>
      <c r="N205" s="29" t="s">
        <v>1980</v>
      </c>
      <c r="O205" s="33">
        <v>0</v>
      </c>
      <c r="P205" s="37" t="s">
        <v>1980</v>
      </c>
      <c r="Q205" s="37">
        <v>0</v>
      </c>
      <c r="R205" s="29" t="s">
        <v>1980</v>
      </c>
      <c r="S205" s="37">
        <v>0</v>
      </c>
      <c r="T205" s="243" t="s">
        <v>1980</v>
      </c>
    </row>
    <row r="206" spans="1:20" ht="31.5">
      <c r="A206" s="260"/>
      <c r="B206" s="289"/>
      <c r="C206" s="290"/>
      <c r="D206" s="29" t="s">
        <v>2024</v>
      </c>
      <c r="E206" s="91">
        <v>0</v>
      </c>
      <c r="F206" s="161" t="s">
        <v>1932</v>
      </c>
      <c r="G206" s="91">
        <v>0</v>
      </c>
      <c r="H206" s="29" t="s">
        <v>1980</v>
      </c>
      <c r="I206" s="33">
        <v>0</v>
      </c>
      <c r="J206" s="29" t="s">
        <v>1980</v>
      </c>
      <c r="K206" s="33">
        <v>0</v>
      </c>
      <c r="L206" s="37" t="s">
        <v>1980</v>
      </c>
      <c r="M206" s="33">
        <v>0</v>
      </c>
      <c r="N206" s="29" t="s">
        <v>1980</v>
      </c>
      <c r="O206" s="33">
        <v>0</v>
      </c>
      <c r="P206" s="37" t="s">
        <v>1980</v>
      </c>
      <c r="Q206" s="91">
        <v>0</v>
      </c>
      <c r="R206" s="29" t="s">
        <v>1980</v>
      </c>
      <c r="S206" s="91">
        <v>0</v>
      </c>
      <c r="T206" s="243" t="s">
        <v>1980</v>
      </c>
    </row>
    <row r="207" spans="1:20" ht="15.75" customHeight="1">
      <c r="A207" s="260"/>
      <c r="B207" s="289"/>
      <c r="C207" s="288" t="s">
        <v>597</v>
      </c>
      <c r="D207" s="37" t="s">
        <v>1933</v>
      </c>
      <c r="E207" s="37">
        <v>0</v>
      </c>
      <c r="F207" s="161" t="s">
        <v>1932</v>
      </c>
      <c r="G207" s="58">
        <v>0</v>
      </c>
      <c r="H207" s="29" t="s">
        <v>1980</v>
      </c>
      <c r="I207" s="33">
        <v>0</v>
      </c>
      <c r="J207" s="29" t="s">
        <v>1980</v>
      </c>
      <c r="K207" s="33">
        <v>0</v>
      </c>
      <c r="L207" s="37" t="s">
        <v>1980</v>
      </c>
      <c r="M207" s="33">
        <v>0</v>
      </c>
      <c r="N207" s="29" t="s">
        <v>1980</v>
      </c>
      <c r="O207" s="33">
        <v>0</v>
      </c>
      <c r="P207" s="37" t="s">
        <v>1980</v>
      </c>
      <c r="Q207" s="37">
        <v>0</v>
      </c>
      <c r="R207" s="29" t="s">
        <v>1980</v>
      </c>
      <c r="S207" s="58">
        <v>0</v>
      </c>
      <c r="T207" s="243" t="s">
        <v>1980</v>
      </c>
    </row>
    <row r="208" spans="1:20" ht="47.25">
      <c r="A208" s="260"/>
      <c r="B208" s="289"/>
      <c r="C208" s="289"/>
      <c r="D208" s="29" t="s">
        <v>2053</v>
      </c>
      <c r="E208" s="37">
        <v>0</v>
      </c>
      <c r="F208" s="161" t="s">
        <v>1932</v>
      </c>
      <c r="G208" s="37">
        <v>0</v>
      </c>
      <c r="H208" s="29" t="s">
        <v>1980</v>
      </c>
      <c r="I208" s="33">
        <v>0</v>
      </c>
      <c r="J208" s="29" t="s">
        <v>1980</v>
      </c>
      <c r="K208" s="33">
        <v>0</v>
      </c>
      <c r="L208" s="37" t="s">
        <v>1980</v>
      </c>
      <c r="M208" s="33">
        <v>0</v>
      </c>
      <c r="N208" s="29" t="s">
        <v>1980</v>
      </c>
      <c r="O208" s="33">
        <v>0</v>
      </c>
      <c r="P208" s="37" t="s">
        <v>1980</v>
      </c>
      <c r="Q208" s="37">
        <v>0</v>
      </c>
      <c r="R208" s="29" t="s">
        <v>1980</v>
      </c>
      <c r="S208" s="37">
        <v>0</v>
      </c>
      <c r="T208" s="243" t="s">
        <v>1980</v>
      </c>
    </row>
    <row r="209" spans="1:20" ht="31.5">
      <c r="A209" s="260"/>
      <c r="B209" s="289"/>
      <c r="C209" s="290"/>
      <c r="D209" s="29" t="s">
        <v>2024</v>
      </c>
      <c r="E209" s="91">
        <v>0</v>
      </c>
      <c r="F209" s="161" t="s">
        <v>1932</v>
      </c>
      <c r="G209" s="91">
        <v>0</v>
      </c>
      <c r="H209" s="29" t="s">
        <v>1980</v>
      </c>
      <c r="I209" s="33">
        <v>0</v>
      </c>
      <c r="J209" s="29" t="s">
        <v>1980</v>
      </c>
      <c r="K209" s="33">
        <v>0</v>
      </c>
      <c r="L209" s="37" t="s">
        <v>1980</v>
      </c>
      <c r="M209" s="33">
        <v>0</v>
      </c>
      <c r="N209" s="29" t="s">
        <v>1980</v>
      </c>
      <c r="O209" s="33">
        <v>0</v>
      </c>
      <c r="P209" s="37" t="s">
        <v>1980</v>
      </c>
      <c r="Q209" s="91">
        <v>0</v>
      </c>
      <c r="R209" s="29" t="s">
        <v>1980</v>
      </c>
      <c r="S209" s="91">
        <v>0</v>
      </c>
      <c r="T209" s="243" t="s">
        <v>1980</v>
      </c>
    </row>
    <row r="210" spans="1:20" ht="15.75">
      <c r="A210" s="260"/>
      <c r="B210" s="289"/>
      <c r="C210" s="288" t="s">
        <v>598</v>
      </c>
      <c r="D210" s="29" t="s">
        <v>1933</v>
      </c>
      <c r="E210" s="29">
        <v>0</v>
      </c>
      <c r="F210" s="161" t="s">
        <v>1932</v>
      </c>
      <c r="G210" s="14">
        <v>0</v>
      </c>
      <c r="H210" s="29" t="s">
        <v>1980</v>
      </c>
      <c r="I210" s="33">
        <v>0</v>
      </c>
      <c r="J210" s="29" t="s">
        <v>1980</v>
      </c>
      <c r="K210" s="33">
        <v>0</v>
      </c>
      <c r="L210" s="37" t="s">
        <v>1980</v>
      </c>
      <c r="M210" s="33">
        <v>0</v>
      </c>
      <c r="N210" s="29" t="s">
        <v>1980</v>
      </c>
      <c r="O210" s="33">
        <v>0</v>
      </c>
      <c r="P210" s="37" t="s">
        <v>1980</v>
      </c>
      <c r="Q210" s="29">
        <v>0</v>
      </c>
      <c r="R210" s="29" t="s">
        <v>1980</v>
      </c>
      <c r="S210" s="14">
        <v>0</v>
      </c>
      <c r="T210" s="243" t="s">
        <v>1980</v>
      </c>
    </row>
    <row r="211" spans="1:20" ht="47.25">
      <c r="A211" s="260"/>
      <c r="B211" s="289"/>
      <c r="C211" s="289"/>
      <c r="D211" s="29" t="s">
        <v>2053</v>
      </c>
      <c r="E211" s="29">
        <v>0</v>
      </c>
      <c r="F211" s="161" t="s">
        <v>1932</v>
      </c>
      <c r="G211" s="14">
        <v>0</v>
      </c>
      <c r="H211" s="29" t="s">
        <v>1980</v>
      </c>
      <c r="I211" s="33">
        <v>0</v>
      </c>
      <c r="J211" s="29" t="s">
        <v>1980</v>
      </c>
      <c r="K211" s="33">
        <v>0</v>
      </c>
      <c r="L211" s="37" t="s">
        <v>1980</v>
      </c>
      <c r="M211" s="33">
        <v>0</v>
      </c>
      <c r="N211" s="29" t="s">
        <v>1980</v>
      </c>
      <c r="O211" s="33">
        <v>0</v>
      </c>
      <c r="P211" s="37" t="s">
        <v>1980</v>
      </c>
      <c r="Q211" s="29">
        <v>0</v>
      </c>
      <c r="R211" s="29" t="s">
        <v>1980</v>
      </c>
      <c r="S211" s="14">
        <v>0</v>
      </c>
      <c r="T211" s="243" t="s">
        <v>1980</v>
      </c>
    </row>
    <row r="212" spans="1:20" ht="31.5">
      <c r="A212" s="260"/>
      <c r="B212" s="289"/>
      <c r="C212" s="290"/>
      <c r="D212" s="29" t="s">
        <v>2024</v>
      </c>
      <c r="E212" s="91">
        <v>0</v>
      </c>
      <c r="F212" s="161" t="s">
        <v>1932</v>
      </c>
      <c r="G212" s="91">
        <v>0</v>
      </c>
      <c r="H212" s="29" t="s">
        <v>1980</v>
      </c>
      <c r="I212" s="33">
        <v>0</v>
      </c>
      <c r="J212" s="29" t="s">
        <v>1980</v>
      </c>
      <c r="K212" s="33">
        <v>0</v>
      </c>
      <c r="L212" s="37" t="s">
        <v>1980</v>
      </c>
      <c r="M212" s="33">
        <v>0</v>
      </c>
      <c r="N212" s="29" t="s">
        <v>1980</v>
      </c>
      <c r="O212" s="33">
        <v>0</v>
      </c>
      <c r="P212" s="37" t="s">
        <v>1980</v>
      </c>
      <c r="Q212" s="91">
        <v>0</v>
      </c>
      <c r="R212" s="29" t="s">
        <v>1980</v>
      </c>
      <c r="S212" s="91">
        <v>0</v>
      </c>
      <c r="T212" s="243" t="s">
        <v>1980</v>
      </c>
    </row>
    <row r="213" spans="1:20" ht="15.75">
      <c r="A213" s="260"/>
      <c r="B213" s="289"/>
      <c r="C213" s="288" t="s">
        <v>600</v>
      </c>
      <c r="D213" s="29" t="s">
        <v>1933</v>
      </c>
      <c r="E213" s="29">
        <v>0</v>
      </c>
      <c r="F213" s="161" t="s">
        <v>1932</v>
      </c>
      <c r="G213" s="29">
        <v>0</v>
      </c>
      <c r="H213" s="29" t="s">
        <v>1980</v>
      </c>
      <c r="I213" s="33">
        <v>0</v>
      </c>
      <c r="J213" s="29" t="s">
        <v>1980</v>
      </c>
      <c r="K213" s="33">
        <v>0</v>
      </c>
      <c r="L213" s="37" t="s">
        <v>1980</v>
      </c>
      <c r="M213" s="33">
        <v>0</v>
      </c>
      <c r="N213" s="29" t="s">
        <v>1980</v>
      </c>
      <c r="O213" s="33">
        <v>0</v>
      </c>
      <c r="P213" s="37" t="s">
        <v>1980</v>
      </c>
      <c r="Q213" s="29">
        <v>0</v>
      </c>
      <c r="R213" s="29" t="s">
        <v>1980</v>
      </c>
      <c r="S213" s="29">
        <v>0</v>
      </c>
      <c r="T213" s="243" t="s">
        <v>1980</v>
      </c>
    </row>
    <row r="214" spans="1:20" ht="47.25">
      <c r="A214" s="260"/>
      <c r="B214" s="289"/>
      <c r="C214" s="289"/>
      <c r="D214" s="29" t="s">
        <v>2053</v>
      </c>
      <c r="E214" s="29">
        <v>0</v>
      </c>
      <c r="F214" s="161" t="s">
        <v>1932</v>
      </c>
      <c r="G214" s="29">
        <v>0</v>
      </c>
      <c r="H214" s="29" t="s">
        <v>1980</v>
      </c>
      <c r="I214" s="33">
        <v>0</v>
      </c>
      <c r="J214" s="29" t="s">
        <v>1980</v>
      </c>
      <c r="K214" s="33">
        <v>0</v>
      </c>
      <c r="L214" s="37" t="s">
        <v>1980</v>
      </c>
      <c r="M214" s="33">
        <v>0</v>
      </c>
      <c r="N214" s="29" t="s">
        <v>1980</v>
      </c>
      <c r="O214" s="33">
        <v>0</v>
      </c>
      <c r="P214" s="37" t="s">
        <v>1980</v>
      </c>
      <c r="Q214" s="29">
        <v>0</v>
      </c>
      <c r="R214" s="29" t="s">
        <v>1980</v>
      </c>
      <c r="S214" s="29">
        <v>0</v>
      </c>
      <c r="T214" s="243" t="s">
        <v>1980</v>
      </c>
    </row>
    <row r="215" spans="1:20" ht="31.5">
      <c r="A215" s="323"/>
      <c r="B215" s="290"/>
      <c r="C215" s="289"/>
      <c r="D215" s="29" t="s">
        <v>2024</v>
      </c>
      <c r="E215" s="91">
        <v>0</v>
      </c>
      <c r="F215" s="161" t="s">
        <v>1932</v>
      </c>
      <c r="G215" s="91">
        <v>0</v>
      </c>
      <c r="H215" s="29" t="s">
        <v>1980</v>
      </c>
      <c r="I215" s="91">
        <v>0</v>
      </c>
      <c r="J215" s="59" t="s">
        <v>1980</v>
      </c>
      <c r="K215" s="91">
        <v>0</v>
      </c>
      <c r="L215" s="59" t="s">
        <v>1980</v>
      </c>
      <c r="M215" s="91">
        <v>0</v>
      </c>
      <c r="N215" s="29" t="s">
        <v>1980</v>
      </c>
      <c r="O215" s="91">
        <v>0</v>
      </c>
      <c r="P215" s="37" t="s">
        <v>1980</v>
      </c>
      <c r="Q215" s="91">
        <v>0</v>
      </c>
      <c r="R215" s="29" t="s">
        <v>1980</v>
      </c>
      <c r="S215" s="91">
        <v>0</v>
      </c>
      <c r="T215" s="243" t="s">
        <v>1980</v>
      </c>
    </row>
    <row r="216" spans="1:20" ht="15.75" customHeight="1">
      <c r="A216" s="259">
        <v>33</v>
      </c>
      <c r="B216" s="288" t="s">
        <v>614</v>
      </c>
      <c r="C216" s="288" t="s">
        <v>601</v>
      </c>
      <c r="D216" s="37" t="s">
        <v>1933</v>
      </c>
      <c r="E216" s="29">
        <v>2</v>
      </c>
      <c r="F216" s="161" t="s">
        <v>1932</v>
      </c>
      <c r="G216" s="15">
        <v>0.01324</v>
      </c>
      <c r="H216" s="29" t="s">
        <v>1980</v>
      </c>
      <c r="I216" s="37">
        <v>0</v>
      </c>
      <c r="J216" s="37" t="s">
        <v>1980</v>
      </c>
      <c r="K216" s="37">
        <v>0</v>
      </c>
      <c r="L216" s="37" t="s">
        <v>1980</v>
      </c>
      <c r="M216" s="37">
        <v>0</v>
      </c>
      <c r="N216" s="29" t="s">
        <v>1980</v>
      </c>
      <c r="O216" s="37">
        <v>0</v>
      </c>
      <c r="P216" s="37" t="s">
        <v>1980</v>
      </c>
      <c r="Q216" s="29">
        <v>2</v>
      </c>
      <c r="R216" s="29" t="s">
        <v>1980</v>
      </c>
      <c r="S216" s="15">
        <v>0.01324</v>
      </c>
      <c r="T216" s="47" t="s">
        <v>1980</v>
      </c>
    </row>
    <row r="217" spans="1:20" ht="47.25">
      <c r="A217" s="310"/>
      <c r="B217" s="312"/>
      <c r="C217" s="289"/>
      <c r="D217" s="29" t="s">
        <v>2053</v>
      </c>
      <c r="E217" s="29">
        <v>0</v>
      </c>
      <c r="F217" s="161" t="s">
        <v>1932</v>
      </c>
      <c r="G217" s="14">
        <v>0</v>
      </c>
      <c r="H217" s="29" t="s">
        <v>1980</v>
      </c>
      <c r="I217" s="37">
        <v>0</v>
      </c>
      <c r="J217" s="37" t="s">
        <v>1980</v>
      </c>
      <c r="K217" s="37">
        <v>0</v>
      </c>
      <c r="L217" s="37" t="s">
        <v>1980</v>
      </c>
      <c r="M217" s="37">
        <v>0</v>
      </c>
      <c r="N217" s="29" t="s">
        <v>1980</v>
      </c>
      <c r="O217" s="37">
        <v>0</v>
      </c>
      <c r="P217" s="37" t="s">
        <v>1980</v>
      </c>
      <c r="Q217" s="29">
        <v>0</v>
      </c>
      <c r="R217" s="29" t="s">
        <v>1980</v>
      </c>
      <c r="S217" s="14">
        <v>0</v>
      </c>
      <c r="T217" s="47" t="s">
        <v>1980</v>
      </c>
    </row>
    <row r="218" spans="1:20" ht="31.5">
      <c r="A218" s="310"/>
      <c r="B218" s="312"/>
      <c r="C218" s="290"/>
      <c r="D218" s="29" t="s">
        <v>2024</v>
      </c>
      <c r="E218" s="91">
        <v>0</v>
      </c>
      <c r="F218" s="161" t="s">
        <v>1932</v>
      </c>
      <c r="G218" s="91">
        <v>0</v>
      </c>
      <c r="H218" s="29" t="s">
        <v>1980</v>
      </c>
      <c r="I218" s="91">
        <v>0</v>
      </c>
      <c r="J218" s="59" t="s">
        <v>1980</v>
      </c>
      <c r="K218" s="91">
        <v>0</v>
      </c>
      <c r="L218" s="59" t="s">
        <v>1980</v>
      </c>
      <c r="M218" s="91">
        <v>0</v>
      </c>
      <c r="N218" s="29" t="s">
        <v>1980</v>
      </c>
      <c r="O218" s="91">
        <v>0</v>
      </c>
      <c r="P218" s="37" t="s">
        <v>1980</v>
      </c>
      <c r="Q218" s="91">
        <v>0</v>
      </c>
      <c r="R218" s="29" t="s">
        <v>1980</v>
      </c>
      <c r="S218" s="91">
        <v>0</v>
      </c>
      <c r="T218" s="243" t="s">
        <v>1980</v>
      </c>
    </row>
    <row r="219" spans="1:20" ht="15.75" customHeight="1">
      <c r="A219" s="310"/>
      <c r="B219" s="312"/>
      <c r="C219" s="288" t="s">
        <v>603</v>
      </c>
      <c r="D219" s="29" t="s">
        <v>1933</v>
      </c>
      <c r="E219" s="37">
        <v>0</v>
      </c>
      <c r="F219" s="161" t="s">
        <v>1932</v>
      </c>
      <c r="G219" s="58">
        <v>0</v>
      </c>
      <c r="H219" s="29" t="s">
        <v>1980</v>
      </c>
      <c r="I219" s="37">
        <v>0</v>
      </c>
      <c r="J219" s="37" t="s">
        <v>1980</v>
      </c>
      <c r="K219" s="37">
        <v>0</v>
      </c>
      <c r="L219" s="37" t="s">
        <v>1980</v>
      </c>
      <c r="M219" s="37">
        <v>0</v>
      </c>
      <c r="N219" s="29" t="s">
        <v>1980</v>
      </c>
      <c r="O219" s="37">
        <v>0</v>
      </c>
      <c r="P219" s="37" t="s">
        <v>1980</v>
      </c>
      <c r="Q219" s="37">
        <v>0</v>
      </c>
      <c r="R219" s="29" t="s">
        <v>1980</v>
      </c>
      <c r="S219" s="58">
        <v>0</v>
      </c>
      <c r="T219" s="47" t="s">
        <v>1980</v>
      </c>
    </row>
    <row r="220" spans="1:20" ht="47.25">
      <c r="A220" s="310"/>
      <c r="B220" s="312"/>
      <c r="C220" s="289"/>
      <c r="D220" s="29" t="s">
        <v>2053</v>
      </c>
      <c r="E220" s="29">
        <v>0</v>
      </c>
      <c r="F220" s="161" t="s">
        <v>1932</v>
      </c>
      <c r="G220" s="29">
        <v>0</v>
      </c>
      <c r="H220" s="29" t="s">
        <v>1980</v>
      </c>
      <c r="I220" s="37">
        <v>0</v>
      </c>
      <c r="J220" s="37" t="s">
        <v>1980</v>
      </c>
      <c r="K220" s="37">
        <v>0</v>
      </c>
      <c r="L220" s="37" t="s">
        <v>1980</v>
      </c>
      <c r="M220" s="37">
        <v>0</v>
      </c>
      <c r="N220" s="29" t="s">
        <v>1980</v>
      </c>
      <c r="O220" s="37">
        <v>0</v>
      </c>
      <c r="P220" s="37" t="s">
        <v>1980</v>
      </c>
      <c r="Q220" s="29">
        <v>0</v>
      </c>
      <c r="R220" s="29" t="s">
        <v>1980</v>
      </c>
      <c r="S220" s="29">
        <v>0</v>
      </c>
      <c r="T220" s="47" t="s">
        <v>1980</v>
      </c>
    </row>
    <row r="221" spans="1:20" ht="31.5">
      <c r="A221" s="310"/>
      <c r="B221" s="312"/>
      <c r="C221" s="290"/>
      <c r="D221" s="29" t="s">
        <v>2024</v>
      </c>
      <c r="E221" s="91">
        <v>0</v>
      </c>
      <c r="F221" s="161" t="s">
        <v>1932</v>
      </c>
      <c r="G221" s="91">
        <v>0</v>
      </c>
      <c r="H221" s="29" t="s">
        <v>1980</v>
      </c>
      <c r="I221" s="91">
        <v>0</v>
      </c>
      <c r="J221" s="59" t="s">
        <v>1980</v>
      </c>
      <c r="K221" s="91">
        <v>0</v>
      </c>
      <c r="L221" s="59" t="s">
        <v>1980</v>
      </c>
      <c r="M221" s="91">
        <v>0</v>
      </c>
      <c r="N221" s="29" t="s">
        <v>1980</v>
      </c>
      <c r="O221" s="91">
        <v>0</v>
      </c>
      <c r="P221" s="37" t="s">
        <v>1980</v>
      </c>
      <c r="Q221" s="91">
        <v>0</v>
      </c>
      <c r="R221" s="29" t="s">
        <v>1980</v>
      </c>
      <c r="S221" s="91">
        <v>0</v>
      </c>
      <c r="T221" s="243" t="s">
        <v>1980</v>
      </c>
    </row>
    <row r="222" spans="1:20" ht="15.75">
      <c r="A222" s="259">
        <v>34</v>
      </c>
      <c r="B222" s="288" t="s">
        <v>615</v>
      </c>
      <c r="C222" s="288" t="s">
        <v>604</v>
      </c>
      <c r="D222" s="29" t="s">
        <v>1933</v>
      </c>
      <c r="E222" s="29">
        <v>19</v>
      </c>
      <c r="F222" s="161" t="s">
        <v>1932</v>
      </c>
      <c r="G222" s="15">
        <v>0.12578</v>
      </c>
      <c r="H222" s="29" t="s">
        <v>1980</v>
      </c>
      <c r="I222" s="37">
        <v>0</v>
      </c>
      <c r="J222" s="37" t="s">
        <v>1980</v>
      </c>
      <c r="K222" s="37">
        <v>0</v>
      </c>
      <c r="L222" s="37" t="s">
        <v>1980</v>
      </c>
      <c r="M222" s="37">
        <v>0</v>
      </c>
      <c r="N222" s="29" t="s">
        <v>1980</v>
      </c>
      <c r="O222" s="37">
        <v>0</v>
      </c>
      <c r="P222" s="37" t="s">
        <v>1980</v>
      </c>
      <c r="Q222" s="29">
        <v>19</v>
      </c>
      <c r="R222" s="29" t="s">
        <v>1980</v>
      </c>
      <c r="S222" s="15">
        <v>0.12578</v>
      </c>
      <c r="T222" s="47" t="s">
        <v>1980</v>
      </c>
    </row>
    <row r="223" spans="1:20" ht="47.25">
      <c r="A223" s="310"/>
      <c r="B223" s="312"/>
      <c r="C223" s="289"/>
      <c r="D223" s="29" t="s">
        <v>2053</v>
      </c>
      <c r="E223" s="29">
        <v>1</v>
      </c>
      <c r="F223" s="161" t="s">
        <v>1932</v>
      </c>
      <c r="G223" s="15">
        <v>0.0071</v>
      </c>
      <c r="H223" s="29" t="s">
        <v>1980</v>
      </c>
      <c r="I223" s="37">
        <v>0</v>
      </c>
      <c r="J223" s="37" t="s">
        <v>1980</v>
      </c>
      <c r="K223" s="37">
        <v>0</v>
      </c>
      <c r="L223" s="37" t="s">
        <v>1980</v>
      </c>
      <c r="M223" s="37">
        <v>0</v>
      </c>
      <c r="N223" s="29" t="s">
        <v>1980</v>
      </c>
      <c r="O223" s="37">
        <v>0</v>
      </c>
      <c r="P223" s="37" t="s">
        <v>1980</v>
      </c>
      <c r="Q223" s="29">
        <v>1</v>
      </c>
      <c r="R223" s="37" t="s">
        <v>1980</v>
      </c>
      <c r="S223" s="15">
        <v>0.0071</v>
      </c>
      <c r="T223" s="47" t="s">
        <v>1980</v>
      </c>
    </row>
    <row r="224" spans="1:20" ht="31.5">
      <c r="A224" s="310"/>
      <c r="B224" s="312"/>
      <c r="C224" s="290"/>
      <c r="D224" s="29" t="s">
        <v>2024</v>
      </c>
      <c r="E224" s="91">
        <v>0</v>
      </c>
      <c r="F224" s="161" t="s">
        <v>1932</v>
      </c>
      <c r="G224" s="91">
        <v>0</v>
      </c>
      <c r="H224" s="29" t="s">
        <v>1980</v>
      </c>
      <c r="I224" s="91">
        <v>0</v>
      </c>
      <c r="J224" s="59" t="s">
        <v>1980</v>
      </c>
      <c r="K224" s="91">
        <v>0</v>
      </c>
      <c r="L224" s="59" t="s">
        <v>1980</v>
      </c>
      <c r="M224" s="91">
        <v>0</v>
      </c>
      <c r="N224" s="29" t="s">
        <v>1980</v>
      </c>
      <c r="O224" s="91">
        <v>0</v>
      </c>
      <c r="P224" s="37" t="s">
        <v>1980</v>
      </c>
      <c r="Q224" s="91">
        <v>0</v>
      </c>
      <c r="R224" s="59" t="s">
        <v>1980</v>
      </c>
      <c r="S224" s="91">
        <v>0</v>
      </c>
      <c r="T224" s="243" t="s">
        <v>1980</v>
      </c>
    </row>
    <row r="225" spans="1:20" ht="15.75">
      <c r="A225" s="310"/>
      <c r="B225" s="312"/>
      <c r="C225" s="288" t="s">
        <v>607</v>
      </c>
      <c r="D225" s="29" t="s">
        <v>1933</v>
      </c>
      <c r="E225" s="29">
        <v>6</v>
      </c>
      <c r="F225" s="161" t="s">
        <v>1932</v>
      </c>
      <c r="G225" s="15">
        <v>0.0397</v>
      </c>
      <c r="H225" s="29" t="s">
        <v>1980</v>
      </c>
      <c r="I225" s="37">
        <v>0</v>
      </c>
      <c r="J225" s="37" t="s">
        <v>1980</v>
      </c>
      <c r="K225" s="37">
        <v>0</v>
      </c>
      <c r="L225" s="37" t="s">
        <v>1980</v>
      </c>
      <c r="M225" s="37">
        <v>0</v>
      </c>
      <c r="N225" s="29" t="s">
        <v>1980</v>
      </c>
      <c r="O225" s="37">
        <v>0</v>
      </c>
      <c r="P225" s="37" t="s">
        <v>1980</v>
      </c>
      <c r="Q225" s="29">
        <v>6</v>
      </c>
      <c r="R225" s="37" t="s">
        <v>1980</v>
      </c>
      <c r="S225" s="15">
        <v>0.0397</v>
      </c>
      <c r="T225" s="47" t="s">
        <v>1980</v>
      </c>
    </row>
    <row r="226" spans="1:20" ht="47.25">
      <c r="A226" s="310"/>
      <c r="B226" s="312"/>
      <c r="C226" s="289"/>
      <c r="D226" s="29" t="s">
        <v>2053</v>
      </c>
      <c r="E226" s="29">
        <v>0</v>
      </c>
      <c r="F226" s="161" t="s">
        <v>1932</v>
      </c>
      <c r="G226" s="29">
        <v>0</v>
      </c>
      <c r="H226" s="29" t="s">
        <v>1980</v>
      </c>
      <c r="I226" s="37">
        <v>0</v>
      </c>
      <c r="J226" s="37" t="s">
        <v>1980</v>
      </c>
      <c r="K226" s="37">
        <v>0</v>
      </c>
      <c r="L226" s="37" t="s">
        <v>1980</v>
      </c>
      <c r="M226" s="37">
        <v>0</v>
      </c>
      <c r="N226" s="29" t="s">
        <v>1980</v>
      </c>
      <c r="O226" s="37">
        <v>0</v>
      </c>
      <c r="P226" s="37" t="s">
        <v>1980</v>
      </c>
      <c r="Q226" s="29">
        <v>0</v>
      </c>
      <c r="R226" s="37" t="s">
        <v>1980</v>
      </c>
      <c r="S226" s="29">
        <v>0</v>
      </c>
      <c r="T226" s="47" t="s">
        <v>1980</v>
      </c>
    </row>
    <row r="227" spans="1:20" ht="32.25" thickBot="1">
      <c r="A227" s="321"/>
      <c r="B227" s="322"/>
      <c r="C227" s="295"/>
      <c r="D227" s="53" t="s">
        <v>2024</v>
      </c>
      <c r="E227" s="244">
        <v>0</v>
      </c>
      <c r="F227" s="245" t="s">
        <v>1980</v>
      </c>
      <c r="G227" s="244">
        <v>0</v>
      </c>
      <c r="H227" s="245" t="s">
        <v>1980</v>
      </c>
      <c r="I227" s="244">
        <v>0</v>
      </c>
      <c r="J227" s="245" t="s">
        <v>1980</v>
      </c>
      <c r="K227" s="244">
        <v>0</v>
      </c>
      <c r="L227" s="245" t="s">
        <v>1980</v>
      </c>
      <c r="M227" s="244">
        <v>0</v>
      </c>
      <c r="N227" s="245" t="s">
        <v>1980</v>
      </c>
      <c r="O227" s="244">
        <v>0</v>
      </c>
      <c r="P227" s="245" t="s">
        <v>1980</v>
      </c>
      <c r="Q227" s="244">
        <v>0</v>
      </c>
      <c r="R227" s="245" t="s">
        <v>1980</v>
      </c>
      <c r="S227" s="244">
        <v>0</v>
      </c>
      <c r="T227" s="246" t="s">
        <v>1980</v>
      </c>
    </row>
  </sheetData>
  <mergeCells count="168"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B120:B125"/>
    <mergeCell ref="C120:C122"/>
    <mergeCell ref="C123:C125"/>
    <mergeCell ref="A120:A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  <mergeCell ref="C12:C14"/>
    <mergeCell ref="C15:C17"/>
    <mergeCell ref="B18:B20"/>
    <mergeCell ref="C27:C29"/>
    <mergeCell ref="C21:C23"/>
    <mergeCell ref="B24:B26"/>
    <mergeCell ref="C24:C26"/>
    <mergeCell ref="B21:B23"/>
    <mergeCell ref="M10:N10"/>
    <mergeCell ref="O10:P10"/>
    <mergeCell ref="Q10:R10"/>
    <mergeCell ref="S10:T10"/>
    <mergeCell ref="E10:F10"/>
    <mergeCell ref="G10:H10"/>
    <mergeCell ref="I10:J10"/>
    <mergeCell ref="K10:L10"/>
    <mergeCell ref="A10:A11"/>
    <mergeCell ref="B10:B11"/>
    <mergeCell ref="C10:C11"/>
    <mergeCell ref="D10:D11"/>
    <mergeCell ref="M9:N9"/>
    <mergeCell ref="O9:P9"/>
    <mergeCell ref="Q9:R9"/>
    <mergeCell ref="S9:T9"/>
    <mergeCell ref="E9:F9"/>
    <mergeCell ref="G9:H9"/>
    <mergeCell ref="I9:J9"/>
    <mergeCell ref="K9:L9"/>
    <mergeCell ref="A1:T1"/>
    <mergeCell ref="A2:T2"/>
    <mergeCell ref="A3:T3"/>
    <mergeCell ref="A4:T4"/>
    <mergeCell ref="A5:T5"/>
    <mergeCell ref="A6:T6"/>
    <mergeCell ref="A7:T7"/>
    <mergeCell ref="A8:T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284" t="s">
        <v>1901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15" customHeight="1">
      <c r="A2" s="284" t="s">
        <v>1913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ht="15" customHeight="1">
      <c r="A3" s="284" t="s">
        <v>1903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0" ht="15" customHeight="1">
      <c r="A4" s="284" t="s">
        <v>1904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</row>
    <row r="5" spans="1:20" ht="15" customHeight="1">
      <c r="A5" s="285" t="s">
        <v>1905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ht="15" customHeight="1">
      <c r="A6" s="285" t="s">
        <v>1910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ht="15" customHeight="1">
      <c r="A7" s="285" t="s">
        <v>1911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ht="15" customHeight="1" thickBot="1">
      <c r="A8" s="286" t="s">
        <v>1914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</row>
    <row r="9" spans="1:20" s="8" customFormat="1" ht="47.25">
      <c r="A9" s="50" t="s">
        <v>2007</v>
      </c>
      <c r="B9" s="51" t="s">
        <v>2015</v>
      </c>
      <c r="C9" s="51" t="s">
        <v>2016</v>
      </c>
      <c r="D9" s="51" t="s">
        <v>2017</v>
      </c>
      <c r="E9" s="317" t="s">
        <v>2018</v>
      </c>
      <c r="F9" s="317"/>
      <c r="G9" s="317" t="s">
        <v>2008</v>
      </c>
      <c r="H9" s="317"/>
      <c r="I9" s="317" t="s">
        <v>2019</v>
      </c>
      <c r="J9" s="317"/>
      <c r="K9" s="317" t="s">
        <v>2009</v>
      </c>
      <c r="L9" s="317"/>
      <c r="M9" s="317" t="s">
        <v>2010</v>
      </c>
      <c r="N9" s="317"/>
      <c r="O9" s="317" t="s">
        <v>2011</v>
      </c>
      <c r="P9" s="317"/>
      <c r="Q9" s="317" t="s">
        <v>2020</v>
      </c>
      <c r="R9" s="317"/>
      <c r="S9" s="317" t="s">
        <v>2012</v>
      </c>
      <c r="T9" s="318"/>
    </row>
    <row r="10" spans="1:20" s="8" customFormat="1" ht="15.75">
      <c r="A10" s="296">
        <v>1</v>
      </c>
      <c r="B10" s="306">
        <v>2</v>
      </c>
      <c r="C10" s="306">
        <v>3</v>
      </c>
      <c r="D10" s="306">
        <v>4</v>
      </c>
      <c r="E10" s="306">
        <v>5</v>
      </c>
      <c r="F10" s="306"/>
      <c r="G10" s="306">
        <v>6</v>
      </c>
      <c r="H10" s="306"/>
      <c r="I10" s="306">
        <v>7</v>
      </c>
      <c r="J10" s="306"/>
      <c r="K10" s="306">
        <v>8</v>
      </c>
      <c r="L10" s="306"/>
      <c r="M10" s="306">
        <v>9</v>
      </c>
      <c r="N10" s="306"/>
      <c r="O10" s="306">
        <v>10</v>
      </c>
      <c r="P10" s="306"/>
      <c r="Q10" s="306">
        <v>11</v>
      </c>
      <c r="R10" s="306"/>
      <c r="S10" s="306">
        <v>12</v>
      </c>
      <c r="T10" s="320"/>
    </row>
    <row r="11" spans="1:20" s="8" customFormat="1" ht="63.75" thickBot="1">
      <c r="A11" s="304"/>
      <c r="B11" s="319"/>
      <c r="C11" s="319"/>
      <c r="D11" s="319"/>
      <c r="E11" s="55" t="s">
        <v>2013</v>
      </c>
      <c r="F11" s="55" t="s">
        <v>2014</v>
      </c>
      <c r="G11" s="55" t="s">
        <v>2013</v>
      </c>
      <c r="H11" s="55" t="s">
        <v>2014</v>
      </c>
      <c r="I11" s="55" t="s">
        <v>2013</v>
      </c>
      <c r="J11" s="55" t="s">
        <v>2014</v>
      </c>
      <c r="K11" s="55" t="s">
        <v>2013</v>
      </c>
      <c r="L11" s="55" t="s">
        <v>2014</v>
      </c>
      <c r="M11" s="55" t="s">
        <v>2013</v>
      </c>
      <c r="N11" s="55" t="s">
        <v>2014</v>
      </c>
      <c r="O11" s="55" t="s">
        <v>2013</v>
      </c>
      <c r="P11" s="55" t="s">
        <v>2014</v>
      </c>
      <c r="Q11" s="55" t="s">
        <v>2013</v>
      </c>
      <c r="R11" s="55" t="s">
        <v>2014</v>
      </c>
      <c r="S11" s="55" t="s">
        <v>2013</v>
      </c>
      <c r="T11" s="56" t="s">
        <v>2014</v>
      </c>
    </row>
    <row r="12" spans="1:20" ht="15.75">
      <c r="A12" s="323">
        <v>1</v>
      </c>
      <c r="B12" s="289" t="s">
        <v>2048</v>
      </c>
      <c r="C12" s="290" t="s">
        <v>2051</v>
      </c>
      <c r="D12" s="37" t="s">
        <v>1933</v>
      </c>
      <c r="E12" s="46" t="s">
        <v>1932</v>
      </c>
      <c r="F12" s="46" t="s">
        <v>1980</v>
      </c>
      <c r="G12" s="46" t="s">
        <v>1932</v>
      </c>
      <c r="H12" s="46" t="s">
        <v>1980</v>
      </c>
      <c r="I12" s="46" t="s">
        <v>1932</v>
      </c>
      <c r="J12" s="46" t="s">
        <v>1980</v>
      </c>
      <c r="K12" s="46" t="s">
        <v>1932</v>
      </c>
      <c r="L12" s="46" t="s">
        <v>1980</v>
      </c>
      <c r="M12" s="46" t="s">
        <v>1932</v>
      </c>
      <c r="N12" s="46" t="s">
        <v>1980</v>
      </c>
      <c r="O12" s="46" t="s">
        <v>1932</v>
      </c>
      <c r="P12" s="46" t="s">
        <v>1980</v>
      </c>
      <c r="Q12" s="46" t="s">
        <v>1932</v>
      </c>
      <c r="R12" s="46" t="s">
        <v>1980</v>
      </c>
      <c r="S12" s="46" t="s">
        <v>1932</v>
      </c>
      <c r="T12" s="63" t="s">
        <v>1980</v>
      </c>
    </row>
    <row r="13" spans="1:20" ht="31.5">
      <c r="A13" s="293"/>
      <c r="B13" s="289"/>
      <c r="C13" s="287"/>
      <c r="D13" s="29" t="s">
        <v>2053</v>
      </c>
      <c r="E13" s="29" t="s">
        <v>1932</v>
      </c>
      <c r="F13" s="29" t="s">
        <v>1980</v>
      </c>
      <c r="G13" s="29" t="s">
        <v>1932</v>
      </c>
      <c r="H13" s="29" t="s">
        <v>1980</v>
      </c>
      <c r="I13" s="29" t="s">
        <v>1932</v>
      </c>
      <c r="J13" s="29" t="s">
        <v>1980</v>
      </c>
      <c r="K13" s="29" t="s">
        <v>1932</v>
      </c>
      <c r="L13" s="29" t="s">
        <v>1980</v>
      </c>
      <c r="M13" s="29" t="s">
        <v>1932</v>
      </c>
      <c r="N13" s="29" t="s">
        <v>1980</v>
      </c>
      <c r="O13" s="29" t="s">
        <v>1932</v>
      </c>
      <c r="P13" s="29" t="s">
        <v>1980</v>
      </c>
      <c r="Q13" s="29" t="s">
        <v>1932</v>
      </c>
      <c r="R13" s="29" t="s">
        <v>1980</v>
      </c>
      <c r="S13" s="29" t="s">
        <v>1932</v>
      </c>
      <c r="T13" s="52" t="s">
        <v>1980</v>
      </c>
    </row>
    <row r="14" spans="1:20" ht="31.5">
      <c r="A14" s="293"/>
      <c r="B14" s="289"/>
      <c r="C14" s="287"/>
      <c r="D14" s="29" t="s">
        <v>2024</v>
      </c>
      <c r="E14" s="29" t="s">
        <v>1932</v>
      </c>
      <c r="F14" s="29" t="s">
        <v>1980</v>
      </c>
      <c r="G14" s="29" t="s">
        <v>1932</v>
      </c>
      <c r="H14" s="29" t="s">
        <v>1980</v>
      </c>
      <c r="I14" s="29" t="s">
        <v>1932</v>
      </c>
      <c r="J14" s="29" t="s">
        <v>1980</v>
      </c>
      <c r="K14" s="29" t="s">
        <v>1932</v>
      </c>
      <c r="L14" s="29" t="s">
        <v>1980</v>
      </c>
      <c r="M14" s="29" t="s">
        <v>1932</v>
      </c>
      <c r="N14" s="29" t="s">
        <v>1980</v>
      </c>
      <c r="O14" s="29" t="s">
        <v>1932</v>
      </c>
      <c r="P14" s="29" t="s">
        <v>1980</v>
      </c>
      <c r="Q14" s="29" t="s">
        <v>1932</v>
      </c>
      <c r="R14" s="29" t="s">
        <v>1980</v>
      </c>
      <c r="S14" s="29" t="s">
        <v>1932</v>
      </c>
      <c r="T14" s="52" t="s">
        <v>1980</v>
      </c>
    </row>
    <row r="15" spans="1:20" ht="15.75" customHeight="1">
      <c r="A15" s="293"/>
      <c r="B15" s="289"/>
      <c r="C15" s="287" t="s">
        <v>2052</v>
      </c>
      <c r="D15" s="29" t="s">
        <v>1933</v>
      </c>
      <c r="E15" s="29" t="s">
        <v>1932</v>
      </c>
      <c r="F15" s="29" t="s">
        <v>1980</v>
      </c>
      <c r="G15" s="29" t="s">
        <v>1932</v>
      </c>
      <c r="H15" s="29" t="s">
        <v>1980</v>
      </c>
      <c r="I15" s="29" t="s">
        <v>1932</v>
      </c>
      <c r="J15" s="29" t="s">
        <v>1980</v>
      </c>
      <c r="K15" s="29" t="s">
        <v>1932</v>
      </c>
      <c r="L15" s="29" t="s">
        <v>1980</v>
      </c>
      <c r="M15" s="29" t="s">
        <v>1932</v>
      </c>
      <c r="N15" s="29" t="s">
        <v>1980</v>
      </c>
      <c r="O15" s="29" t="s">
        <v>1932</v>
      </c>
      <c r="P15" s="29" t="s">
        <v>1980</v>
      </c>
      <c r="Q15" s="29" t="s">
        <v>1932</v>
      </c>
      <c r="R15" s="29" t="s">
        <v>1980</v>
      </c>
      <c r="S15" s="29" t="s">
        <v>1932</v>
      </c>
      <c r="T15" s="52" t="s">
        <v>1980</v>
      </c>
    </row>
    <row r="16" spans="1:20" ht="31.5">
      <c r="A16" s="293"/>
      <c r="B16" s="289"/>
      <c r="C16" s="287"/>
      <c r="D16" s="29" t="s">
        <v>2053</v>
      </c>
      <c r="E16" s="29" t="s">
        <v>1932</v>
      </c>
      <c r="F16" s="29" t="s">
        <v>1980</v>
      </c>
      <c r="G16" s="29" t="s">
        <v>1932</v>
      </c>
      <c r="H16" s="29" t="s">
        <v>1980</v>
      </c>
      <c r="I16" s="29" t="s">
        <v>1932</v>
      </c>
      <c r="J16" s="29" t="s">
        <v>1980</v>
      </c>
      <c r="K16" s="29" t="s">
        <v>1932</v>
      </c>
      <c r="L16" s="29" t="s">
        <v>1980</v>
      </c>
      <c r="M16" s="29" t="s">
        <v>1932</v>
      </c>
      <c r="N16" s="29" t="s">
        <v>1980</v>
      </c>
      <c r="O16" s="29" t="s">
        <v>1932</v>
      </c>
      <c r="P16" s="29" t="s">
        <v>1980</v>
      </c>
      <c r="Q16" s="29" t="s">
        <v>1932</v>
      </c>
      <c r="R16" s="29" t="s">
        <v>1980</v>
      </c>
      <c r="S16" s="29" t="s">
        <v>1932</v>
      </c>
      <c r="T16" s="52" t="s">
        <v>1980</v>
      </c>
    </row>
    <row r="17" spans="1:20" ht="31.5">
      <c r="A17" s="293"/>
      <c r="B17" s="290"/>
      <c r="C17" s="287"/>
      <c r="D17" s="29" t="s">
        <v>2024</v>
      </c>
      <c r="E17" s="29" t="s">
        <v>1932</v>
      </c>
      <c r="F17" s="29" t="s">
        <v>1980</v>
      </c>
      <c r="G17" s="29" t="s">
        <v>1932</v>
      </c>
      <c r="H17" s="29" t="s">
        <v>1980</v>
      </c>
      <c r="I17" s="29" t="s">
        <v>1932</v>
      </c>
      <c r="J17" s="29" t="s">
        <v>1980</v>
      </c>
      <c r="K17" s="29" t="s">
        <v>1932</v>
      </c>
      <c r="L17" s="29" t="s">
        <v>1980</v>
      </c>
      <c r="M17" s="29" t="s">
        <v>1932</v>
      </c>
      <c r="N17" s="29" t="s">
        <v>1980</v>
      </c>
      <c r="O17" s="29" t="s">
        <v>1932</v>
      </c>
      <c r="P17" s="29" t="s">
        <v>1980</v>
      </c>
      <c r="Q17" s="29" t="s">
        <v>1932</v>
      </c>
      <c r="R17" s="29" t="s">
        <v>1980</v>
      </c>
      <c r="S17" s="29" t="s">
        <v>1932</v>
      </c>
      <c r="T17" s="52" t="s">
        <v>1980</v>
      </c>
    </row>
    <row r="18" spans="1:20" ht="15.75" customHeight="1">
      <c r="A18" s="293">
        <v>2</v>
      </c>
      <c r="B18" s="287" t="s">
        <v>2034</v>
      </c>
      <c r="C18" s="287" t="s">
        <v>2050</v>
      </c>
      <c r="D18" s="29" t="s">
        <v>1933</v>
      </c>
      <c r="E18" s="29" t="s">
        <v>1932</v>
      </c>
      <c r="F18" s="29" t="s">
        <v>1980</v>
      </c>
      <c r="G18" s="29" t="s">
        <v>1932</v>
      </c>
      <c r="H18" s="29" t="s">
        <v>1980</v>
      </c>
      <c r="I18" s="29" t="s">
        <v>1932</v>
      </c>
      <c r="J18" s="29" t="s">
        <v>1980</v>
      </c>
      <c r="K18" s="29" t="s">
        <v>1932</v>
      </c>
      <c r="L18" s="29" t="s">
        <v>1980</v>
      </c>
      <c r="M18" s="29" t="s">
        <v>1932</v>
      </c>
      <c r="N18" s="29" t="s">
        <v>1980</v>
      </c>
      <c r="O18" s="29" t="s">
        <v>1932</v>
      </c>
      <c r="P18" s="29" t="s">
        <v>1980</v>
      </c>
      <c r="Q18" s="29" t="s">
        <v>1932</v>
      </c>
      <c r="R18" s="29" t="s">
        <v>1980</v>
      </c>
      <c r="S18" s="29" t="s">
        <v>1932</v>
      </c>
      <c r="T18" s="52" t="s">
        <v>1980</v>
      </c>
    </row>
    <row r="19" spans="1:20" ht="31.5">
      <c r="A19" s="293"/>
      <c r="B19" s="287"/>
      <c r="C19" s="287"/>
      <c r="D19" s="29" t="s">
        <v>2053</v>
      </c>
      <c r="E19" s="29" t="s">
        <v>1932</v>
      </c>
      <c r="F19" s="29" t="s">
        <v>1980</v>
      </c>
      <c r="G19" s="29" t="s">
        <v>1932</v>
      </c>
      <c r="H19" s="29" t="s">
        <v>1980</v>
      </c>
      <c r="I19" s="29" t="s">
        <v>1932</v>
      </c>
      <c r="J19" s="29" t="s">
        <v>1980</v>
      </c>
      <c r="K19" s="29" t="s">
        <v>1932</v>
      </c>
      <c r="L19" s="29" t="s">
        <v>1980</v>
      </c>
      <c r="M19" s="29" t="s">
        <v>1932</v>
      </c>
      <c r="N19" s="29" t="s">
        <v>1980</v>
      </c>
      <c r="O19" s="29" t="s">
        <v>1932</v>
      </c>
      <c r="P19" s="29" t="s">
        <v>1980</v>
      </c>
      <c r="Q19" s="29" t="s">
        <v>1932</v>
      </c>
      <c r="R19" s="29" t="s">
        <v>1980</v>
      </c>
      <c r="S19" s="29" t="s">
        <v>1932</v>
      </c>
      <c r="T19" s="52" t="s">
        <v>1980</v>
      </c>
    </row>
    <row r="20" spans="1:20" ht="31.5">
      <c r="A20" s="293"/>
      <c r="B20" s="287"/>
      <c r="C20" s="287"/>
      <c r="D20" s="29" t="s">
        <v>2024</v>
      </c>
      <c r="E20" s="29" t="s">
        <v>1932</v>
      </c>
      <c r="F20" s="29" t="s">
        <v>1980</v>
      </c>
      <c r="G20" s="29" t="s">
        <v>1932</v>
      </c>
      <c r="H20" s="29" t="s">
        <v>1980</v>
      </c>
      <c r="I20" s="29" t="s">
        <v>1932</v>
      </c>
      <c r="J20" s="29" t="s">
        <v>1980</v>
      </c>
      <c r="K20" s="29" t="s">
        <v>1932</v>
      </c>
      <c r="L20" s="29" t="s">
        <v>1980</v>
      </c>
      <c r="M20" s="29" t="s">
        <v>1932</v>
      </c>
      <c r="N20" s="29" t="s">
        <v>1980</v>
      </c>
      <c r="O20" s="29" t="s">
        <v>1932</v>
      </c>
      <c r="P20" s="29" t="s">
        <v>1980</v>
      </c>
      <c r="Q20" s="29" t="s">
        <v>1932</v>
      </c>
      <c r="R20" s="29" t="s">
        <v>1980</v>
      </c>
      <c r="S20" s="29" t="s">
        <v>1932</v>
      </c>
      <c r="T20" s="52" t="s">
        <v>1980</v>
      </c>
    </row>
    <row r="21" spans="1:20" ht="15.75" customHeight="1">
      <c r="A21" s="293">
        <v>3</v>
      </c>
      <c r="B21" s="287" t="s">
        <v>2038</v>
      </c>
      <c r="C21" s="288" t="s">
        <v>1934</v>
      </c>
      <c r="D21" s="29" t="s">
        <v>1933</v>
      </c>
      <c r="E21" s="29" t="s">
        <v>1932</v>
      </c>
      <c r="F21" s="29" t="s">
        <v>1980</v>
      </c>
      <c r="G21" s="29" t="s">
        <v>1932</v>
      </c>
      <c r="H21" s="29" t="s">
        <v>1980</v>
      </c>
      <c r="I21" s="29" t="s">
        <v>1932</v>
      </c>
      <c r="J21" s="29" t="s">
        <v>1980</v>
      </c>
      <c r="K21" s="29" t="s">
        <v>1932</v>
      </c>
      <c r="L21" s="29" t="s">
        <v>1980</v>
      </c>
      <c r="M21" s="29" t="s">
        <v>1932</v>
      </c>
      <c r="N21" s="29" t="s">
        <v>1980</v>
      </c>
      <c r="O21" s="29" t="s">
        <v>1932</v>
      </c>
      <c r="P21" s="29" t="s">
        <v>1980</v>
      </c>
      <c r="Q21" s="29" t="s">
        <v>1932</v>
      </c>
      <c r="R21" s="29" t="s">
        <v>1980</v>
      </c>
      <c r="S21" s="29" t="s">
        <v>1932</v>
      </c>
      <c r="T21" s="52" t="s">
        <v>1980</v>
      </c>
    </row>
    <row r="22" spans="1:20" ht="31.5">
      <c r="A22" s="293"/>
      <c r="B22" s="287"/>
      <c r="C22" s="289"/>
      <c r="D22" s="29" t="s">
        <v>2053</v>
      </c>
      <c r="E22" s="29" t="s">
        <v>1932</v>
      </c>
      <c r="F22" s="29" t="s">
        <v>1980</v>
      </c>
      <c r="G22" s="29" t="s">
        <v>1932</v>
      </c>
      <c r="H22" s="29" t="s">
        <v>1980</v>
      </c>
      <c r="I22" s="29" t="s">
        <v>1932</v>
      </c>
      <c r="J22" s="29" t="s">
        <v>1980</v>
      </c>
      <c r="K22" s="29" t="s">
        <v>1932</v>
      </c>
      <c r="L22" s="29" t="s">
        <v>1980</v>
      </c>
      <c r="M22" s="29" t="s">
        <v>1932</v>
      </c>
      <c r="N22" s="29" t="s">
        <v>1980</v>
      </c>
      <c r="O22" s="29" t="s">
        <v>1932</v>
      </c>
      <c r="P22" s="29" t="s">
        <v>1980</v>
      </c>
      <c r="Q22" s="29" t="s">
        <v>1932</v>
      </c>
      <c r="R22" s="29" t="s">
        <v>1980</v>
      </c>
      <c r="S22" s="29" t="s">
        <v>1932</v>
      </c>
      <c r="T22" s="52" t="s">
        <v>1980</v>
      </c>
    </row>
    <row r="23" spans="1:20" ht="31.5">
      <c r="A23" s="293"/>
      <c r="B23" s="287"/>
      <c r="C23" s="290"/>
      <c r="D23" s="29" t="s">
        <v>2024</v>
      </c>
      <c r="E23" s="29" t="s">
        <v>1932</v>
      </c>
      <c r="F23" s="29" t="s">
        <v>1980</v>
      </c>
      <c r="G23" s="29" t="s">
        <v>1932</v>
      </c>
      <c r="H23" s="29" t="s">
        <v>1980</v>
      </c>
      <c r="I23" s="29" t="s">
        <v>1932</v>
      </c>
      <c r="J23" s="29" t="s">
        <v>1980</v>
      </c>
      <c r="K23" s="29" t="s">
        <v>1932</v>
      </c>
      <c r="L23" s="29" t="s">
        <v>1980</v>
      </c>
      <c r="M23" s="29" t="s">
        <v>1932</v>
      </c>
      <c r="N23" s="29" t="s">
        <v>1980</v>
      </c>
      <c r="O23" s="29" t="s">
        <v>1932</v>
      </c>
      <c r="P23" s="29" t="s">
        <v>1980</v>
      </c>
      <c r="Q23" s="29" t="s">
        <v>1932</v>
      </c>
      <c r="R23" s="29" t="s">
        <v>1980</v>
      </c>
      <c r="S23" s="29" t="s">
        <v>1932</v>
      </c>
      <c r="T23" s="52" t="s">
        <v>1980</v>
      </c>
    </row>
    <row r="24" spans="1:20" ht="15.75" customHeight="1">
      <c r="A24" s="293">
        <v>4</v>
      </c>
      <c r="B24" s="287" t="s">
        <v>2041</v>
      </c>
      <c r="C24" s="287" t="s">
        <v>1936</v>
      </c>
      <c r="D24" s="29" t="s">
        <v>1933</v>
      </c>
      <c r="E24" s="29" t="s">
        <v>1932</v>
      </c>
      <c r="F24" s="29" t="s">
        <v>1980</v>
      </c>
      <c r="G24" s="29" t="s">
        <v>1932</v>
      </c>
      <c r="H24" s="29" t="s">
        <v>1980</v>
      </c>
      <c r="I24" s="29" t="s">
        <v>1932</v>
      </c>
      <c r="J24" s="29" t="s">
        <v>1980</v>
      </c>
      <c r="K24" s="29" t="s">
        <v>1932</v>
      </c>
      <c r="L24" s="29" t="s">
        <v>1980</v>
      </c>
      <c r="M24" s="29" t="s">
        <v>1932</v>
      </c>
      <c r="N24" s="29" t="s">
        <v>1980</v>
      </c>
      <c r="O24" s="29" t="s">
        <v>1932</v>
      </c>
      <c r="P24" s="29" t="s">
        <v>1980</v>
      </c>
      <c r="Q24" s="29" t="s">
        <v>1932</v>
      </c>
      <c r="R24" s="29" t="s">
        <v>1980</v>
      </c>
      <c r="S24" s="29" t="s">
        <v>1932</v>
      </c>
      <c r="T24" s="52" t="s">
        <v>1980</v>
      </c>
    </row>
    <row r="25" spans="1:20" ht="31.5">
      <c r="A25" s="293"/>
      <c r="B25" s="287"/>
      <c r="C25" s="287"/>
      <c r="D25" s="29" t="s">
        <v>2053</v>
      </c>
      <c r="E25" s="29" t="s">
        <v>1932</v>
      </c>
      <c r="F25" s="29" t="s">
        <v>1980</v>
      </c>
      <c r="G25" s="29" t="s">
        <v>1932</v>
      </c>
      <c r="H25" s="29" t="s">
        <v>1980</v>
      </c>
      <c r="I25" s="29" t="s">
        <v>1932</v>
      </c>
      <c r="J25" s="29" t="s">
        <v>1980</v>
      </c>
      <c r="K25" s="29" t="s">
        <v>1932</v>
      </c>
      <c r="L25" s="29" t="s">
        <v>1980</v>
      </c>
      <c r="M25" s="29" t="s">
        <v>1932</v>
      </c>
      <c r="N25" s="29" t="s">
        <v>1980</v>
      </c>
      <c r="O25" s="29" t="s">
        <v>1932</v>
      </c>
      <c r="P25" s="29" t="s">
        <v>1980</v>
      </c>
      <c r="Q25" s="29" t="s">
        <v>1932</v>
      </c>
      <c r="R25" s="29" t="s">
        <v>1980</v>
      </c>
      <c r="S25" s="29" t="s">
        <v>1932</v>
      </c>
      <c r="T25" s="52" t="s">
        <v>1980</v>
      </c>
    </row>
    <row r="26" spans="1:20" ht="31.5">
      <c r="A26" s="293"/>
      <c r="B26" s="287"/>
      <c r="C26" s="287"/>
      <c r="D26" s="29" t="s">
        <v>2024</v>
      </c>
      <c r="E26" s="29" t="s">
        <v>1932</v>
      </c>
      <c r="F26" s="29" t="s">
        <v>1980</v>
      </c>
      <c r="G26" s="29" t="s">
        <v>1932</v>
      </c>
      <c r="H26" s="29" t="s">
        <v>1980</v>
      </c>
      <c r="I26" s="29" t="s">
        <v>1932</v>
      </c>
      <c r="J26" s="29" t="s">
        <v>1980</v>
      </c>
      <c r="K26" s="29" t="s">
        <v>1932</v>
      </c>
      <c r="L26" s="29" t="s">
        <v>1980</v>
      </c>
      <c r="M26" s="29" t="s">
        <v>1932</v>
      </c>
      <c r="N26" s="29" t="s">
        <v>1980</v>
      </c>
      <c r="O26" s="29" t="s">
        <v>1932</v>
      </c>
      <c r="P26" s="29" t="s">
        <v>1980</v>
      </c>
      <c r="Q26" s="29" t="s">
        <v>1932</v>
      </c>
      <c r="R26" s="29" t="s">
        <v>1980</v>
      </c>
      <c r="S26" s="29" t="s">
        <v>1932</v>
      </c>
      <c r="T26" s="52" t="s">
        <v>1980</v>
      </c>
    </row>
    <row r="27" spans="1:20" ht="15.75" customHeight="1">
      <c r="A27" s="259">
        <v>5</v>
      </c>
      <c r="B27" s="288" t="s">
        <v>2044</v>
      </c>
      <c r="C27" s="288" t="s">
        <v>2049</v>
      </c>
      <c r="D27" s="29" t="s">
        <v>1933</v>
      </c>
      <c r="E27" s="29" t="s">
        <v>1932</v>
      </c>
      <c r="F27" s="29" t="s">
        <v>1980</v>
      </c>
      <c r="G27" s="29" t="s">
        <v>1932</v>
      </c>
      <c r="H27" s="29" t="s">
        <v>1980</v>
      </c>
      <c r="I27" s="29" t="s">
        <v>1932</v>
      </c>
      <c r="J27" s="29" t="s">
        <v>1980</v>
      </c>
      <c r="K27" s="29" t="s">
        <v>1932</v>
      </c>
      <c r="L27" s="29" t="s">
        <v>1980</v>
      </c>
      <c r="M27" s="29" t="s">
        <v>1932</v>
      </c>
      <c r="N27" s="29" t="s">
        <v>1980</v>
      </c>
      <c r="O27" s="29" t="s">
        <v>1932</v>
      </c>
      <c r="P27" s="29" t="s">
        <v>1980</v>
      </c>
      <c r="Q27" s="29" t="s">
        <v>1932</v>
      </c>
      <c r="R27" s="29" t="s">
        <v>1980</v>
      </c>
      <c r="S27" s="29" t="s">
        <v>1932</v>
      </c>
      <c r="T27" s="52" t="s">
        <v>1980</v>
      </c>
    </row>
    <row r="28" spans="1:20" ht="31.5">
      <c r="A28" s="260"/>
      <c r="B28" s="289"/>
      <c r="C28" s="289"/>
      <c r="D28" s="29" t="s">
        <v>2053</v>
      </c>
      <c r="E28" s="29" t="s">
        <v>1932</v>
      </c>
      <c r="F28" s="29" t="s">
        <v>1980</v>
      </c>
      <c r="G28" s="29" t="s">
        <v>1932</v>
      </c>
      <c r="H28" s="29" t="s">
        <v>1980</v>
      </c>
      <c r="I28" s="29" t="s">
        <v>1932</v>
      </c>
      <c r="J28" s="29" t="s">
        <v>1980</v>
      </c>
      <c r="K28" s="29" t="s">
        <v>1932</v>
      </c>
      <c r="L28" s="29" t="s">
        <v>1980</v>
      </c>
      <c r="M28" s="29" t="s">
        <v>1932</v>
      </c>
      <c r="N28" s="29" t="s">
        <v>1980</v>
      </c>
      <c r="O28" s="29" t="s">
        <v>1932</v>
      </c>
      <c r="P28" s="29" t="s">
        <v>1980</v>
      </c>
      <c r="Q28" s="29" t="s">
        <v>1932</v>
      </c>
      <c r="R28" s="29" t="s">
        <v>1980</v>
      </c>
      <c r="S28" s="29" t="s">
        <v>1932</v>
      </c>
      <c r="T28" s="52" t="s">
        <v>1980</v>
      </c>
    </row>
    <row r="29" spans="1:20" ht="31.5">
      <c r="A29" s="260"/>
      <c r="B29" s="289"/>
      <c r="C29" s="290"/>
      <c r="D29" s="29" t="s">
        <v>2024</v>
      </c>
      <c r="E29" s="29" t="s">
        <v>1932</v>
      </c>
      <c r="F29" s="29" t="s">
        <v>1980</v>
      </c>
      <c r="G29" s="29" t="s">
        <v>1932</v>
      </c>
      <c r="H29" s="29" t="s">
        <v>1980</v>
      </c>
      <c r="I29" s="29" t="s">
        <v>1932</v>
      </c>
      <c r="J29" s="29" t="s">
        <v>1980</v>
      </c>
      <c r="K29" s="29" t="s">
        <v>1932</v>
      </c>
      <c r="L29" s="29" t="s">
        <v>1980</v>
      </c>
      <c r="M29" s="29" t="s">
        <v>1932</v>
      </c>
      <c r="N29" s="29" t="s">
        <v>1980</v>
      </c>
      <c r="O29" s="29" t="s">
        <v>1932</v>
      </c>
      <c r="P29" s="29" t="s">
        <v>1980</v>
      </c>
      <c r="Q29" s="29" t="s">
        <v>1932</v>
      </c>
      <c r="R29" s="29" t="s">
        <v>1980</v>
      </c>
      <c r="S29" s="29" t="s">
        <v>1932</v>
      </c>
      <c r="T29" s="52" t="s">
        <v>1980</v>
      </c>
    </row>
    <row r="30" spans="1:20" ht="15.75" customHeight="1">
      <c r="A30" s="260"/>
      <c r="B30" s="289"/>
      <c r="C30" s="288" t="s">
        <v>1935</v>
      </c>
      <c r="D30" s="29" t="s">
        <v>1933</v>
      </c>
      <c r="E30" s="29" t="s">
        <v>1932</v>
      </c>
      <c r="F30" s="29" t="s">
        <v>1980</v>
      </c>
      <c r="G30" s="29" t="s">
        <v>1932</v>
      </c>
      <c r="H30" s="29" t="s">
        <v>1980</v>
      </c>
      <c r="I30" s="29" t="s">
        <v>1932</v>
      </c>
      <c r="J30" s="29" t="s">
        <v>1980</v>
      </c>
      <c r="K30" s="29" t="s">
        <v>1932</v>
      </c>
      <c r="L30" s="29" t="s">
        <v>1980</v>
      </c>
      <c r="M30" s="29" t="s">
        <v>1932</v>
      </c>
      <c r="N30" s="29" t="s">
        <v>1980</v>
      </c>
      <c r="O30" s="29" t="s">
        <v>1932</v>
      </c>
      <c r="P30" s="29" t="s">
        <v>1980</v>
      </c>
      <c r="Q30" s="29" t="s">
        <v>1932</v>
      </c>
      <c r="R30" s="29" t="s">
        <v>1980</v>
      </c>
      <c r="S30" s="29" t="s">
        <v>1932</v>
      </c>
      <c r="T30" s="52" t="s">
        <v>1980</v>
      </c>
    </row>
    <row r="31" spans="1:20" ht="31.5">
      <c r="A31" s="260"/>
      <c r="B31" s="289"/>
      <c r="C31" s="289"/>
      <c r="D31" s="29" t="s">
        <v>2053</v>
      </c>
      <c r="E31" s="29" t="s">
        <v>1932</v>
      </c>
      <c r="F31" s="29" t="s">
        <v>1980</v>
      </c>
      <c r="G31" s="29" t="s">
        <v>1932</v>
      </c>
      <c r="H31" s="29" t="s">
        <v>1980</v>
      </c>
      <c r="I31" s="29" t="s">
        <v>1932</v>
      </c>
      <c r="J31" s="29" t="s">
        <v>1980</v>
      </c>
      <c r="K31" s="29" t="s">
        <v>1932</v>
      </c>
      <c r="L31" s="29" t="s">
        <v>1980</v>
      </c>
      <c r="M31" s="29" t="s">
        <v>1932</v>
      </c>
      <c r="N31" s="29" t="s">
        <v>1980</v>
      </c>
      <c r="O31" s="29" t="s">
        <v>1932</v>
      </c>
      <c r="P31" s="29" t="s">
        <v>1980</v>
      </c>
      <c r="Q31" s="29" t="s">
        <v>1932</v>
      </c>
      <c r="R31" s="29" t="s">
        <v>1980</v>
      </c>
      <c r="S31" s="29" t="s">
        <v>1932</v>
      </c>
      <c r="T31" s="52" t="s">
        <v>1980</v>
      </c>
    </row>
    <row r="32" spans="1:20" ht="32.25" thickBot="1">
      <c r="A32" s="212"/>
      <c r="B32" s="295"/>
      <c r="C32" s="295"/>
      <c r="D32" s="53" t="s">
        <v>2024</v>
      </c>
      <c r="E32" s="29" t="s">
        <v>1932</v>
      </c>
      <c r="F32" s="29" t="s">
        <v>1980</v>
      </c>
      <c r="G32" s="29" t="s">
        <v>1932</v>
      </c>
      <c r="H32" s="29" t="s">
        <v>1980</v>
      </c>
      <c r="I32" s="29" t="s">
        <v>1932</v>
      </c>
      <c r="J32" s="29" t="s">
        <v>1980</v>
      </c>
      <c r="K32" s="29" t="s">
        <v>1932</v>
      </c>
      <c r="L32" s="29" t="s">
        <v>1980</v>
      </c>
      <c r="M32" s="29" t="s">
        <v>1932</v>
      </c>
      <c r="N32" s="29" t="s">
        <v>1980</v>
      </c>
      <c r="O32" s="29" t="s">
        <v>1932</v>
      </c>
      <c r="P32" s="29" t="s">
        <v>1980</v>
      </c>
      <c r="Q32" s="29" t="s">
        <v>1932</v>
      </c>
      <c r="R32" s="29" t="s">
        <v>1980</v>
      </c>
      <c r="S32" s="29" t="s">
        <v>1932</v>
      </c>
      <c r="T32" s="52" t="s">
        <v>1980</v>
      </c>
    </row>
    <row r="33" spans="1:20" ht="15.75" customHeight="1">
      <c r="A33" s="271">
        <v>6</v>
      </c>
      <c r="B33" s="261" t="s">
        <v>2057</v>
      </c>
      <c r="C33" s="267" t="s">
        <v>2058</v>
      </c>
      <c r="D33" s="46" t="s">
        <v>1933</v>
      </c>
      <c r="E33" s="46" t="s">
        <v>1932</v>
      </c>
      <c r="F33" s="46" t="s">
        <v>1980</v>
      </c>
      <c r="G33" s="46" t="s">
        <v>1932</v>
      </c>
      <c r="H33" s="46" t="s">
        <v>1980</v>
      </c>
      <c r="I33" s="46" t="s">
        <v>1932</v>
      </c>
      <c r="J33" s="46" t="s">
        <v>1980</v>
      </c>
      <c r="K33" s="46" t="s">
        <v>1932</v>
      </c>
      <c r="L33" s="46" t="s">
        <v>1980</v>
      </c>
      <c r="M33" s="46" t="s">
        <v>1932</v>
      </c>
      <c r="N33" s="46" t="s">
        <v>1980</v>
      </c>
      <c r="O33" s="46" t="s">
        <v>1932</v>
      </c>
      <c r="P33" s="46" t="s">
        <v>1980</v>
      </c>
      <c r="Q33" s="46" t="s">
        <v>1932</v>
      </c>
      <c r="R33" s="46" t="s">
        <v>1980</v>
      </c>
      <c r="S33" s="46" t="s">
        <v>1932</v>
      </c>
      <c r="T33" s="63" t="s">
        <v>1980</v>
      </c>
    </row>
    <row r="34" spans="1:20" ht="31.5">
      <c r="A34" s="293"/>
      <c r="B34" s="294"/>
      <c r="C34" s="287"/>
      <c r="D34" s="29" t="s">
        <v>2053</v>
      </c>
      <c r="E34" s="29" t="s">
        <v>1932</v>
      </c>
      <c r="F34" s="29" t="s">
        <v>1980</v>
      </c>
      <c r="G34" s="29" t="s">
        <v>1932</v>
      </c>
      <c r="H34" s="29" t="s">
        <v>1980</v>
      </c>
      <c r="I34" s="29" t="s">
        <v>1932</v>
      </c>
      <c r="J34" s="29" t="s">
        <v>1980</v>
      </c>
      <c r="K34" s="29" t="s">
        <v>1932</v>
      </c>
      <c r="L34" s="29" t="s">
        <v>1980</v>
      </c>
      <c r="M34" s="29" t="s">
        <v>1932</v>
      </c>
      <c r="N34" s="29" t="s">
        <v>1980</v>
      </c>
      <c r="O34" s="29" t="s">
        <v>1932</v>
      </c>
      <c r="P34" s="29" t="s">
        <v>1980</v>
      </c>
      <c r="Q34" s="29" t="s">
        <v>1932</v>
      </c>
      <c r="R34" s="29" t="s">
        <v>1980</v>
      </c>
      <c r="S34" s="29" t="s">
        <v>1932</v>
      </c>
      <c r="T34" s="52" t="s">
        <v>1980</v>
      </c>
    </row>
    <row r="35" spans="1:20" ht="31.5">
      <c r="A35" s="293"/>
      <c r="B35" s="294"/>
      <c r="C35" s="287"/>
      <c r="D35" s="29" t="s">
        <v>2024</v>
      </c>
      <c r="E35" s="29" t="s">
        <v>1932</v>
      </c>
      <c r="F35" s="29" t="s">
        <v>1980</v>
      </c>
      <c r="G35" s="29" t="s">
        <v>1932</v>
      </c>
      <c r="H35" s="29" t="s">
        <v>1980</v>
      </c>
      <c r="I35" s="29" t="s">
        <v>1932</v>
      </c>
      <c r="J35" s="29" t="s">
        <v>1980</v>
      </c>
      <c r="K35" s="29" t="s">
        <v>1932</v>
      </c>
      <c r="L35" s="29" t="s">
        <v>1980</v>
      </c>
      <c r="M35" s="29" t="s">
        <v>1932</v>
      </c>
      <c r="N35" s="29" t="s">
        <v>1980</v>
      </c>
      <c r="O35" s="29" t="s">
        <v>1932</v>
      </c>
      <c r="P35" s="29" t="s">
        <v>1980</v>
      </c>
      <c r="Q35" s="29" t="s">
        <v>1932</v>
      </c>
      <c r="R35" s="29" t="s">
        <v>1980</v>
      </c>
      <c r="S35" s="29" t="s">
        <v>1932</v>
      </c>
      <c r="T35" s="52" t="s">
        <v>1980</v>
      </c>
    </row>
    <row r="36" spans="1:20" ht="15.75" customHeight="1">
      <c r="A36" s="293">
        <v>7</v>
      </c>
      <c r="B36" s="294" t="s">
        <v>2059</v>
      </c>
      <c r="C36" s="287" t="s">
        <v>10</v>
      </c>
      <c r="D36" s="29" t="s">
        <v>1933</v>
      </c>
      <c r="E36" s="29" t="s">
        <v>1932</v>
      </c>
      <c r="F36" s="29" t="s">
        <v>1980</v>
      </c>
      <c r="G36" s="29" t="s">
        <v>1932</v>
      </c>
      <c r="H36" s="29" t="s">
        <v>1980</v>
      </c>
      <c r="I36" s="29" t="s">
        <v>1932</v>
      </c>
      <c r="J36" s="29" t="s">
        <v>1980</v>
      </c>
      <c r="K36" s="29" t="s">
        <v>1932</v>
      </c>
      <c r="L36" s="29" t="s">
        <v>1980</v>
      </c>
      <c r="M36" s="29" t="s">
        <v>1932</v>
      </c>
      <c r="N36" s="29" t="s">
        <v>1980</v>
      </c>
      <c r="O36" s="29" t="s">
        <v>1932</v>
      </c>
      <c r="P36" s="29" t="s">
        <v>1980</v>
      </c>
      <c r="Q36" s="29" t="s">
        <v>1932</v>
      </c>
      <c r="R36" s="29" t="s">
        <v>1980</v>
      </c>
      <c r="S36" s="29" t="s">
        <v>1932</v>
      </c>
      <c r="T36" s="52" t="s">
        <v>1980</v>
      </c>
    </row>
    <row r="37" spans="1:20" ht="31.5">
      <c r="A37" s="293"/>
      <c r="B37" s="294"/>
      <c r="C37" s="287"/>
      <c r="D37" s="29" t="s">
        <v>2053</v>
      </c>
      <c r="E37" s="29" t="s">
        <v>1932</v>
      </c>
      <c r="F37" s="29" t="s">
        <v>1980</v>
      </c>
      <c r="G37" s="29" t="s">
        <v>1932</v>
      </c>
      <c r="H37" s="29" t="s">
        <v>1980</v>
      </c>
      <c r="I37" s="29" t="s">
        <v>1932</v>
      </c>
      <c r="J37" s="29" t="s">
        <v>1980</v>
      </c>
      <c r="K37" s="29" t="s">
        <v>1932</v>
      </c>
      <c r="L37" s="29" t="s">
        <v>1980</v>
      </c>
      <c r="M37" s="29" t="s">
        <v>1932</v>
      </c>
      <c r="N37" s="29" t="s">
        <v>1980</v>
      </c>
      <c r="O37" s="29" t="s">
        <v>1932</v>
      </c>
      <c r="P37" s="29" t="s">
        <v>1980</v>
      </c>
      <c r="Q37" s="29" t="s">
        <v>1932</v>
      </c>
      <c r="R37" s="29" t="s">
        <v>1980</v>
      </c>
      <c r="S37" s="29" t="s">
        <v>1932</v>
      </c>
      <c r="T37" s="52" t="s">
        <v>1980</v>
      </c>
    </row>
    <row r="38" spans="1:20" ht="31.5">
      <c r="A38" s="293"/>
      <c r="B38" s="294"/>
      <c r="C38" s="287"/>
      <c r="D38" s="29" t="s">
        <v>2024</v>
      </c>
      <c r="E38" s="29" t="s">
        <v>1932</v>
      </c>
      <c r="F38" s="29" t="s">
        <v>1980</v>
      </c>
      <c r="G38" s="29" t="s">
        <v>1932</v>
      </c>
      <c r="H38" s="29" t="s">
        <v>1980</v>
      </c>
      <c r="I38" s="29" t="s">
        <v>1932</v>
      </c>
      <c r="J38" s="29" t="s">
        <v>1980</v>
      </c>
      <c r="K38" s="29" t="s">
        <v>1932</v>
      </c>
      <c r="L38" s="29" t="s">
        <v>1980</v>
      </c>
      <c r="M38" s="29" t="s">
        <v>1932</v>
      </c>
      <c r="N38" s="29" t="s">
        <v>1980</v>
      </c>
      <c r="O38" s="29" t="s">
        <v>1932</v>
      </c>
      <c r="P38" s="29" t="s">
        <v>1980</v>
      </c>
      <c r="Q38" s="29" t="s">
        <v>1932</v>
      </c>
      <c r="R38" s="29" t="s">
        <v>1980</v>
      </c>
      <c r="S38" s="29" t="s">
        <v>1932</v>
      </c>
      <c r="T38" s="52" t="s">
        <v>1980</v>
      </c>
    </row>
    <row r="39" spans="1:20" ht="15.75" customHeight="1">
      <c r="A39" s="293"/>
      <c r="B39" s="294"/>
      <c r="C39" s="287" t="s">
        <v>11</v>
      </c>
      <c r="D39" s="29" t="s">
        <v>1933</v>
      </c>
      <c r="E39" s="29" t="s">
        <v>1932</v>
      </c>
      <c r="F39" s="29" t="s">
        <v>1980</v>
      </c>
      <c r="G39" s="29" t="s">
        <v>1932</v>
      </c>
      <c r="H39" s="29" t="s">
        <v>1980</v>
      </c>
      <c r="I39" s="29" t="s">
        <v>1932</v>
      </c>
      <c r="J39" s="29" t="s">
        <v>1980</v>
      </c>
      <c r="K39" s="29" t="s">
        <v>1932</v>
      </c>
      <c r="L39" s="29" t="s">
        <v>1980</v>
      </c>
      <c r="M39" s="29" t="s">
        <v>1932</v>
      </c>
      <c r="N39" s="29" t="s">
        <v>1980</v>
      </c>
      <c r="O39" s="29" t="s">
        <v>1932</v>
      </c>
      <c r="P39" s="29" t="s">
        <v>1980</v>
      </c>
      <c r="Q39" s="29" t="s">
        <v>1932</v>
      </c>
      <c r="R39" s="29" t="s">
        <v>1980</v>
      </c>
      <c r="S39" s="29" t="s">
        <v>1932</v>
      </c>
      <c r="T39" s="52" t="s">
        <v>1980</v>
      </c>
    </row>
    <row r="40" spans="1:20" ht="31.5">
      <c r="A40" s="293"/>
      <c r="B40" s="294"/>
      <c r="C40" s="287"/>
      <c r="D40" s="29" t="s">
        <v>2053</v>
      </c>
      <c r="E40" s="29" t="s">
        <v>1932</v>
      </c>
      <c r="F40" s="29" t="s">
        <v>1980</v>
      </c>
      <c r="G40" s="29" t="s">
        <v>1932</v>
      </c>
      <c r="H40" s="29" t="s">
        <v>1980</v>
      </c>
      <c r="I40" s="29" t="s">
        <v>1932</v>
      </c>
      <c r="J40" s="29" t="s">
        <v>1980</v>
      </c>
      <c r="K40" s="29" t="s">
        <v>1932</v>
      </c>
      <c r="L40" s="29" t="s">
        <v>1980</v>
      </c>
      <c r="M40" s="29" t="s">
        <v>1932</v>
      </c>
      <c r="N40" s="29" t="s">
        <v>1980</v>
      </c>
      <c r="O40" s="29" t="s">
        <v>1932</v>
      </c>
      <c r="P40" s="29" t="s">
        <v>1980</v>
      </c>
      <c r="Q40" s="29" t="s">
        <v>1932</v>
      </c>
      <c r="R40" s="29" t="s">
        <v>1980</v>
      </c>
      <c r="S40" s="29" t="s">
        <v>1932</v>
      </c>
      <c r="T40" s="52" t="s">
        <v>1980</v>
      </c>
    </row>
    <row r="41" spans="1:20" ht="31.5">
      <c r="A41" s="293"/>
      <c r="B41" s="294"/>
      <c r="C41" s="287"/>
      <c r="D41" s="29" t="s">
        <v>2024</v>
      </c>
      <c r="E41" s="29" t="s">
        <v>1932</v>
      </c>
      <c r="F41" s="29" t="s">
        <v>1980</v>
      </c>
      <c r="G41" s="29" t="s">
        <v>1932</v>
      </c>
      <c r="H41" s="29" t="s">
        <v>1980</v>
      </c>
      <c r="I41" s="29" t="s">
        <v>1932</v>
      </c>
      <c r="J41" s="29" t="s">
        <v>1980</v>
      </c>
      <c r="K41" s="29" t="s">
        <v>1932</v>
      </c>
      <c r="L41" s="29" t="s">
        <v>1980</v>
      </c>
      <c r="M41" s="29" t="s">
        <v>1932</v>
      </c>
      <c r="N41" s="29" t="s">
        <v>1980</v>
      </c>
      <c r="O41" s="29" t="s">
        <v>1932</v>
      </c>
      <c r="P41" s="29" t="s">
        <v>1980</v>
      </c>
      <c r="Q41" s="29" t="s">
        <v>1932</v>
      </c>
      <c r="R41" s="29" t="s">
        <v>1980</v>
      </c>
      <c r="S41" s="29" t="s">
        <v>1932</v>
      </c>
      <c r="T41" s="52" t="s">
        <v>1980</v>
      </c>
    </row>
    <row r="42" spans="1:20" ht="15.75" customHeight="1">
      <c r="A42" s="293"/>
      <c r="B42" s="294"/>
      <c r="C42" s="287" t="s">
        <v>2058</v>
      </c>
      <c r="D42" s="29" t="s">
        <v>1933</v>
      </c>
      <c r="E42" s="29" t="s">
        <v>1932</v>
      </c>
      <c r="F42" s="29" t="s">
        <v>1980</v>
      </c>
      <c r="G42" s="29" t="s">
        <v>1932</v>
      </c>
      <c r="H42" s="29" t="s">
        <v>1980</v>
      </c>
      <c r="I42" s="29" t="s">
        <v>1932</v>
      </c>
      <c r="J42" s="29" t="s">
        <v>1980</v>
      </c>
      <c r="K42" s="29" t="s">
        <v>1932</v>
      </c>
      <c r="L42" s="29" t="s">
        <v>1980</v>
      </c>
      <c r="M42" s="29" t="s">
        <v>1932</v>
      </c>
      <c r="N42" s="29" t="s">
        <v>1980</v>
      </c>
      <c r="O42" s="29" t="s">
        <v>1932</v>
      </c>
      <c r="P42" s="29" t="s">
        <v>1980</v>
      </c>
      <c r="Q42" s="29" t="s">
        <v>1932</v>
      </c>
      <c r="R42" s="29" t="s">
        <v>1980</v>
      </c>
      <c r="S42" s="29" t="s">
        <v>1932</v>
      </c>
      <c r="T42" s="52" t="s">
        <v>1980</v>
      </c>
    </row>
    <row r="43" spans="1:20" ht="31.5">
      <c r="A43" s="293"/>
      <c r="B43" s="294"/>
      <c r="C43" s="287"/>
      <c r="D43" s="29" t="s">
        <v>2053</v>
      </c>
      <c r="E43" s="29" t="s">
        <v>1932</v>
      </c>
      <c r="F43" s="29" t="s">
        <v>1980</v>
      </c>
      <c r="G43" s="29" t="s">
        <v>1932</v>
      </c>
      <c r="H43" s="29" t="s">
        <v>1980</v>
      </c>
      <c r="I43" s="29" t="s">
        <v>1932</v>
      </c>
      <c r="J43" s="29" t="s">
        <v>1980</v>
      </c>
      <c r="K43" s="29" t="s">
        <v>1932</v>
      </c>
      <c r="L43" s="29" t="s">
        <v>1980</v>
      </c>
      <c r="M43" s="29" t="s">
        <v>1932</v>
      </c>
      <c r="N43" s="29" t="s">
        <v>1980</v>
      </c>
      <c r="O43" s="29" t="s">
        <v>1932</v>
      </c>
      <c r="P43" s="29" t="s">
        <v>1980</v>
      </c>
      <c r="Q43" s="29" t="s">
        <v>1932</v>
      </c>
      <c r="R43" s="29" t="s">
        <v>1980</v>
      </c>
      <c r="S43" s="29" t="s">
        <v>1932</v>
      </c>
      <c r="T43" s="52" t="s">
        <v>1980</v>
      </c>
    </row>
    <row r="44" spans="1:20" ht="31.5">
      <c r="A44" s="293"/>
      <c r="B44" s="294"/>
      <c r="C44" s="287"/>
      <c r="D44" s="29" t="s">
        <v>2024</v>
      </c>
      <c r="E44" s="29" t="s">
        <v>1932</v>
      </c>
      <c r="F44" s="29" t="s">
        <v>1980</v>
      </c>
      <c r="G44" s="29" t="s">
        <v>1932</v>
      </c>
      <c r="H44" s="29" t="s">
        <v>1980</v>
      </c>
      <c r="I44" s="29" t="s">
        <v>1932</v>
      </c>
      <c r="J44" s="29" t="s">
        <v>1980</v>
      </c>
      <c r="K44" s="29" t="s">
        <v>1932</v>
      </c>
      <c r="L44" s="29" t="s">
        <v>1980</v>
      </c>
      <c r="M44" s="29" t="s">
        <v>1932</v>
      </c>
      <c r="N44" s="29" t="s">
        <v>1980</v>
      </c>
      <c r="O44" s="29" t="s">
        <v>1932</v>
      </c>
      <c r="P44" s="29" t="s">
        <v>1980</v>
      </c>
      <c r="Q44" s="29" t="s">
        <v>1932</v>
      </c>
      <c r="R44" s="29" t="s">
        <v>1980</v>
      </c>
      <c r="S44" s="29" t="s">
        <v>1932</v>
      </c>
      <c r="T44" s="52" t="s">
        <v>1980</v>
      </c>
    </row>
    <row r="45" spans="1:20" ht="15.75" customHeight="1">
      <c r="A45" s="293">
        <v>8</v>
      </c>
      <c r="B45" s="294" t="s">
        <v>2060</v>
      </c>
      <c r="C45" s="287" t="s">
        <v>12</v>
      </c>
      <c r="D45" s="29" t="s">
        <v>1933</v>
      </c>
      <c r="E45" s="29" t="s">
        <v>1932</v>
      </c>
      <c r="F45" s="29" t="s">
        <v>1980</v>
      </c>
      <c r="G45" s="29" t="s">
        <v>1932</v>
      </c>
      <c r="H45" s="29" t="s">
        <v>1980</v>
      </c>
      <c r="I45" s="29" t="s">
        <v>1932</v>
      </c>
      <c r="J45" s="29" t="s">
        <v>1980</v>
      </c>
      <c r="K45" s="29" t="s">
        <v>1932</v>
      </c>
      <c r="L45" s="29" t="s">
        <v>1980</v>
      </c>
      <c r="M45" s="29" t="s">
        <v>1932</v>
      </c>
      <c r="N45" s="29" t="s">
        <v>1980</v>
      </c>
      <c r="O45" s="29" t="s">
        <v>1932</v>
      </c>
      <c r="P45" s="29" t="s">
        <v>1980</v>
      </c>
      <c r="Q45" s="29" t="s">
        <v>1932</v>
      </c>
      <c r="R45" s="29" t="s">
        <v>1980</v>
      </c>
      <c r="S45" s="29" t="s">
        <v>1932</v>
      </c>
      <c r="T45" s="52" t="s">
        <v>1980</v>
      </c>
    </row>
    <row r="46" spans="1:20" ht="31.5">
      <c r="A46" s="293"/>
      <c r="B46" s="294"/>
      <c r="C46" s="287"/>
      <c r="D46" s="29" t="s">
        <v>2053</v>
      </c>
      <c r="E46" s="29" t="s">
        <v>1932</v>
      </c>
      <c r="F46" s="29" t="s">
        <v>1980</v>
      </c>
      <c r="G46" s="29" t="s">
        <v>1932</v>
      </c>
      <c r="H46" s="29" t="s">
        <v>1980</v>
      </c>
      <c r="I46" s="29" t="s">
        <v>1932</v>
      </c>
      <c r="J46" s="29" t="s">
        <v>1980</v>
      </c>
      <c r="K46" s="29" t="s">
        <v>1932</v>
      </c>
      <c r="L46" s="29" t="s">
        <v>1980</v>
      </c>
      <c r="M46" s="29" t="s">
        <v>1932</v>
      </c>
      <c r="N46" s="29" t="s">
        <v>1980</v>
      </c>
      <c r="O46" s="29" t="s">
        <v>1932</v>
      </c>
      <c r="P46" s="29" t="s">
        <v>1980</v>
      </c>
      <c r="Q46" s="29" t="s">
        <v>1932</v>
      </c>
      <c r="R46" s="29" t="s">
        <v>1980</v>
      </c>
      <c r="S46" s="29" t="s">
        <v>1932</v>
      </c>
      <c r="T46" s="52" t="s">
        <v>1980</v>
      </c>
    </row>
    <row r="47" spans="1:20" ht="31.5">
      <c r="A47" s="293"/>
      <c r="B47" s="294"/>
      <c r="C47" s="287"/>
      <c r="D47" s="29" t="s">
        <v>2024</v>
      </c>
      <c r="E47" s="29" t="s">
        <v>1932</v>
      </c>
      <c r="F47" s="29" t="s">
        <v>1980</v>
      </c>
      <c r="G47" s="29" t="s">
        <v>1932</v>
      </c>
      <c r="H47" s="29" t="s">
        <v>1980</v>
      </c>
      <c r="I47" s="29" t="s">
        <v>1932</v>
      </c>
      <c r="J47" s="29" t="s">
        <v>1980</v>
      </c>
      <c r="K47" s="29" t="s">
        <v>1932</v>
      </c>
      <c r="L47" s="29" t="s">
        <v>1980</v>
      </c>
      <c r="M47" s="29" t="s">
        <v>1932</v>
      </c>
      <c r="N47" s="29" t="s">
        <v>1980</v>
      </c>
      <c r="O47" s="29" t="s">
        <v>1932</v>
      </c>
      <c r="P47" s="29" t="s">
        <v>1980</v>
      </c>
      <c r="Q47" s="29" t="s">
        <v>1932</v>
      </c>
      <c r="R47" s="29" t="s">
        <v>1980</v>
      </c>
      <c r="S47" s="29" t="s">
        <v>1932</v>
      </c>
      <c r="T47" s="52" t="s">
        <v>1980</v>
      </c>
    </row>
    <row r="48" spans="1:20" ht="15.75" customHeight="1">
      <c r="A48" s="293"/>
      <c r="B48" s="294"/>
      <c r="C48" s="287" t="s">
        <v>13</v>
      </c>
      <c r="D48" s="29" t="s">
        <v>1933</v>
      </c>
      <c r="E48" s="29" t="s">
        <v>1932</v>
      </c>
      <c r="F48" s="29" t="s">
        <v>1980</v>
      </c>
      <c r="G48" s="29" t="s">
        <v>1932</v>
      </c>
      <c r="H48" s="29" t="s">
        <v>1980</v>
      </c>
      <c r="I48" s="29" t="s">
        <v>1932</v>
      </c>
      <c r="J48" s="29" t="s">
        <v>1980</v>
      </c>
      <c r="K48" s="29" t="s">
        <v>1932</v>
      </c>
      <c r="L48" s="29" t="s">
        <v>1980</v>
      </c>
      <c r="M48" s="29" t="s">
        <v>1932</v>
      </c>
      <c r="N48" s="29" t="s">
        <v>1980</v>
      </c>
      <c r="O48" s="29" t="s">
        <v>1932</v>
      </c>
      <c r="P48" s="29" t="s">
        <v>1980</v>
      </c>
      <c r="Q48" s="29" t="s">
        <v>1932</v>
      </c>
      <c r="R48" s="29" t="s">
        <v>1980</v>
      </c>
      <c r="S48" s="29" t="s">
        <v>1932</v>
      </c>
      <c r="T48" s="52" t="s">
        <v>1980</v>
      </c>
    </row>
    <row r="49" spans="1:20" ht="31.5">
      <c r="A49" s="293"/>
      <c r="B49" s="294"/>
      <c r="C49" s="287"/>
      <c r="D49" s="29" t="s">
        <v>2053</v>
      </c>
      <c r="E49" s="29" t="s">
        <v>1932</v>
      </c>
      <c r="F49" s="29" t="s">
        <v>1980</v>
      </c>
      <c r="G49" s="29" t="s">
        <v>1932</v>
      </c>
      <c r="H49" s="29" t="s">
        <v>1980</v>
      </c>
      <c r="I49" s="29" t="s">
        <v>1932</v>
      </c>
      <c r="J49" s="29" t="s">
        <v>1980</v>
      </c>
      <c r="K49" s="29" t="s">
        <v>1932</v>
      </c>
      <c r="L49" s="29" t="s">
        <v>1980</v>
      </c>
      <c r="M49" s="29" t="s">
        <v>1932</v>
      </c>
      <c r="N49" s="29" t="s">
        <v>1980</v>
      </c>
      <c r="O49" s="29" t="s">
        <v>1932</v>
      </c>
      <c r="P49" s="29" t="s">
        <v>1980</v>
      </c>
      <c r="Q49" s="29" t="s">
        <v>1932</v>
      </c>
      <c r="R49" s="29" t="s">
        <v>1980</v>
      </c>
      <c r="S49" s="29" t="s">
        <v>1932</v>
      </c>
      <c r="T49" s="52" t="s">
        <v>1980</v>
      </c>
    </row>
    <row r="50" spans="1:20" ht="31.5">
      <c r="A50" s="293"/>
      <c r="B50" s="294"/>
      <c r="C50" s="287"/>
      <c r="D50" s="29" t="s">
        <v>2024</v>
      </c>
      <c r="E50" s="29" t="s">
        <v>1932</v>
      </c>
      <c r="F50" s="29" t="s">
        <v>1980</v>
      </c>
      <c r="G50" s="29" t="s">
        <v>1932</v>
      </c>
      <c r="H50" s="29" t="s">
        <v>1980</v>
      </c>
      <c r="I50" s="29" t="s">
        <v>1932</v>
      </c>
      <c r="J50" s="29" t="s">
        <v>1980</v>
      </c>
      <c r="K50" s="29" t="s">
        <v>1932</v>
      </c>
      <c r="L50" s="29" t="s">
        <v>1980</v>
      </c>
      <c r="M50" s="29" t="s">
        <v>1932</v>
      </c>
      <c r="N50" s="29" t="s">
        <v>1980</v>
      </c>
      <c r="O50" s="29" t="s">
        <v>1932</v>
      </c>
      <c r="P50" s="29" t="s">
        <v>1980</v>
      </c>
      <c r="Q50" s="29" t="s">
        <v>1932</v>
      </c>
      <c r="R50" s="29" t="s">
        <v>1980</v>
      </c>
      <c r="S50" s="29" t="s">
        <v>1932</v>
      </c>
      <c r="T50" s="52" t="s">
        <v>1980</v>
      </c>
    </row>
    <row r="51" spans="1:20" ht="15.75" customHeight="1">
      <c r="A51" s="268">
        <v>9</v>
      </c>
      <c r="B51" s="294" t="s">
        <v>2061</v>
      </c>
      <c r="C51" s="287" t="s">
        <v>14</v>
      </c>
      <c r="D51" s="29" t="s">
        <v>1933</v>
      </c>
      <c r="E51" s="29" t="s">
        <v>1932</v>
      </c>
      <c r="F51" s="29" t="s">
        <v>1980</v>
      </c>
      <c r="G51" s="29" t="s">
        <v>1932</v>
      </c>
      <c r="H51" s="29" t="s">
        <v>1980</v>
      </c>
      <c r="I51" s="29" t="s">
        <v>1932</v>
      </c>
      <c r="J51" s="29" t="s">
        <v>1980</v>
      </c>
      <c r="K51" s="29" t="s">
        <v>1932</v>
      </c>
      <c r="L51" s="29" t="s">
        <v>1980</v>
      </c>
      <c r="M51" s="29" t="s">
        <v>1932</v>
      </c>
      <c r="N51" s="29" t="s">
        <v>1980</v>
      </c>
      <c r="O51" s="29" t="s">
        <v>1932</v>
      </c>
      <c r="P51" s="29" t="s">
        <v>1980</v>
      </c>
      <c r="Q51" s="29" t="s">
        <v>1932</v>
      </c>
      <c r="R51" s="29" t="s">
        <v>1980</v>
      </c>
      <c r="S51" s="29" t="s">
        <v>1932</v>
      </c>
      <c r="T51" s="52" t="s">
        <v>1980</v>
      </c>
    </row>
    <row r="52" spans="1:20" ht="31.5">
      <c r="A52" s="268"/>
      <c r="B52" s="294"/>
      <c r="C52" s="287"/>
      <c r="D52" s="29" t="s">
        <v>2053</v>
      </c>
      <c r="E52" s="29" t="s">
        <v>1932</v>
      </c>
      <c r="F52" s="29" t="s">
        <v>1980</v>
      </c>
      <c r="G52" s="29" t="s">
        <v>1932</v>
      </c>
      <c r="H52" s="29" t="s">
        <v>1980</v>
      </c>
      <c r="I52" s="29" t="s">
        <v>1932</v>
      </c>
      <c r="J52" s="29" t="s">
        <v>1980</v>
      </c>
      <c r="K52" s="29" t="s">
        <v>1932</v>
      </c>
      <c r="L52" s="29" t="s">
        <v>1980</v>
      </c>
      <c r="M52" s="29" t="s">
        <v>1932</v>
      </c>
      <c r="N52" s="29" t="s">
        <v>1980</v>
      </c>
      <c r="O52" s="29" t="s">
        <v>1932</v>
      </c>
      <c r="P52" s="29" t="s">
        <v>1980</v>
      </c>
      <c r="Q52" s="29" t="s">
        <v>1932</v>
      </c>
      <c r="R52" s="29" t="s">
        <v>1980</v>
      </c>
      <c r="S52" s="29" t="s">
        <v>1932</v>
      </c>
      <c r="T52" s="52" t="s">
        <v>1980</v>
      </c>
    </row>
    <row r="53" spans="1:20" ht="31.5">
      <c r="A53" s="268"/>
      <c r="B53" s="294"/>
      <c r="C53" s="287"/>
      <c r="D53" s="29" t="s">
        <v>2024</v>
      </c>
      <c r="E53" s="29" t="s">
        <v>1932</v>
      </c>
      <c r="F53" s="29" t="s">
        <v>1980</v>
      </c>
      <c r="G53" s="29" t="s">
        <v>1932</v>
      </c>
      <c r="H53" s="29" t="s">
        <v>1980</v>
      </c>
      <c r="I53" s="29" t="s">
        <v>1932</v>
      </c>
      <c r="J53" s="29" t="s">
        <v>1980</v>
      </c>
      <c r="K53" s="29" t="s">
        <v>1932</v>
      </c>
      <c r="L53" s="29" t="s">
        <v>1980</v>
      </c>
      <c r="M53" s="29" t="s">
        <v>1932</v>
      </c>
      <c r="N53" s="29" t="s">
        <v>1980</v>
      </c>
      <c r="O53" s="29" t="s">
        <v>1932</v>
      </c>
      <c r="P53" s="29" t="s">
        <v>1980</v>
      </c>
      <c r="Q53" s="29" t="s">
        <v>1932</v>
      </c>
      <c r="R53" s="29" t="s">
        <v>1980</v>
      </c>
      <c r="S53" s="29" t="s">
        <v>1932</v>
      </c>
      <c r="T53" s="52" t="s">
        <v>1980</v>
      </c>
    </row>
    <row r="54" spans="1:20" ht="15.75" customHeight="1">
      <c r="A54" s="268"/>
      <c r="B54" s="294"/>
      <c r="C54" s="287" t="s">
        <v>15</v>
      </c>
      <c r="D54" s="29" t="s">
        <v>1933</v>
      </c>
      <c r="E54" s="29" t="s">
        <v>1932</v>
      </c>
      <c r="F54" s="29" t="s">
        <v>1980</v>
      </c>
      <c r="G54" s="29" t="s">
        <v>1932</v>
      </c>
      <c r="H54" s="29" t="s">
        <v>1980</v>
      </c>
      <c r="I54" s="29" t="s">
        <v>1932</v>
      </c>
      <c r="J54" s="29" t="s">
        <v>1980</v>
      </c>
      <c r="K54" s="29" t="s">
        <v>1932</v>
      </c>
      <c r="L54" s="29" t="s">
        <v>1980</v>
      </c>
      <c r="M54" s="29" t="s">
        <v>1932</v>
      </c>
      <c r="N54" s="29" t="s">
        <v>1980</v>
      </c>
      <c r="O54" s="29" t="s">
        <v>1932</v>
      </c>
      <c r="P54" s="29" t="s">
        <v>1980</v>
      </c>
      <c r="Q54" s="29" t="s">
        <v>1932</v>
      </c>
      <c r="R54" s="29" t="s">
        <v>1980</v>
      </c>
      <c r="S54" s="29" t="s">
        <v>1932</v>
      </c>
      <c r="T54" s="52" t="s">
        <v>1980</v>
      </c>
    </row>
    <row r="55" spans="1:20" ht="31.5">
      <c r="A55" s="268"/>
      <c r="B55" s="294"/>
      <c r="C55" s="287"/>
      <c r="D55" s="29" t="s">
        <v>2053</v>
      </c>
      <c r="E55" s="29" t="s">
        <v>1932</v>
      </c>
      <c r="F55" s="29" t="s">
        <v>1980</v>
      </c>
      <c r="G55" s="29" t="s">
        <v>1932</v>
      </c>
      <c r="H55" s="29" t="s">
        <v>1980</v>
      </c>
      <c r="I55" s="29" t="s">
        <v>1932</v>
      </c>
      <c r="J55" s="29" t="s">
        <v>1980</v>
      </c>
      <c r="K55" s="29" t="s">
        <v>1932</v>
      </c>
      <c r="L55" s="29" t="s">
        <v>1980</v>
      </c>
      <c r="M55" s="29" t="s">
        <v>1932</v>
      </c>
      <c r="N55" s="29" t="s">
        <v>1980</v>
      </c>
      <c r="O55" s="29" t="s">
        <v>1932</v>
      </c>
      <c r="P55" s="29" t="s">
        <v>1980</v>
      </c>
      <c r="Q55" s="29" t="s">
        <v>1932</v>
      </c>
      <c r="R55" s="29" t="s">
        <v>1980</v>
      </c>
      <c r="S55" s="29" t="s">
        <v>1932</v>
      </c>
      <c r="T55" s="52" t="s">
        <v>1980</v>
      </c>
    </row>
    <row r="56" spans="1:20" ht="31.5">
      <c r="A56" s="268"/>
      <c r="B56" s="294"/>
      <c r="C56" s="287"/>
      <c r="D56" s="29" t="s">
        <v>2024</v>
      </c>
      <c r="E56" s="29" t="s">
        <v>1932</v>
      </c>
      <c r="F56" s="29" t="s">
        <v>1980</v>
      </c>
      <c r="G56" s="29" t="s">
        <v>1932</v>
      </c>
      <c r="H56" s="29" t="s">
        <v>1980</v>
      </c>
      <c r="I56" s="29" t="s">
        <v>1932</v>
      </c>
      <c r="J56" s="29" t="s">
        <v>1980</v>
      </c>
      <c r="K56" s="29" t="s">
        <v>1932</v>
      </c>
      <c r="L56" s="29" t="s">
        <v>1980</v>
      </c>
      <c r="M56" s="29" t="s">
        <v>1932</v>
      </c>
      <c r="N56" s="29" t="s">
        <v>1980</v>
      </c>
      <c r="O56" s="29" t="s">
        <v>1932</v>
      </c>
      <c r="P56" s="29" t="s">
        <v>1980</v>
      </c>
      <c r="Q56" s="29" t="s">
        <v>1932</v>
      </c>
      <c r="R56" s="29" t="s">
        <v>1980</v>
      </c>
      <c r="S56" s="29" t="s">
        <v>1932</v>
      </c>
      <c r="T56" s="52" t="s">
        <v>1980</v>
      </c>
    </row>
    <row r="57" spans="1:20" ht="15.75" customHeight="1">
      <c r="A57" s="293">
        <v>10</v>
      </c>
      <c r="B57" s="294" t="s">
        <v>2062</v>
      </c>
      <c r="C57" s="287" t="s">
        <v>9</v>
      </c>
      <c r="D57" s="29" t="s">
        <v>1933</v>
      </c>
      <c r="E57" s="29" t="s">
        <v>1932</v>
      </c>
      <c r="F57" s="29" t="s">
        <v>1980</v>
      </c>
      <c r="G57" s="29" t="s">
        <v>1932</v>
      </c>
      <c r="H57" s="29" t="s">
        <v>1980</v>
      </c>
      <c r="I57" s="29" t="s">
        <v>1932</v>
      </c>
      <c r="J57" s="29" t="s">
        <v>1980</v>
      </c>
      <c r="K57" s="29" t="s">
        <v>1932</v>
      </c>
      <c r="L57" s="29" t="s">
        <v>1980</v>
      </c>
      <c r="M57" s="29" t="s">
        <v>1932</v>
      </c>
      <c r="N57" s="29" t="s">
        <v>1980</v>
      </c>
      <c r="O57" s="29" t="s">
        <v>1932</v>
      </c>
      <c r="P57" s="29" t="s">
        <v>1980</v>
      </c>
      <c r="Q57" s="29" t="s">
        <v>1932</v>
      </c>
      <c r="R57" s="29" t="s">
        <v>1980</v>
      </c>
      <c r="S57" s="29" t="s">
        <v>1932</v>
      </c>
      <c r="T57" s="52" t="s">
        <v>1980</v>
      </c>
    </row>
    <row r="58" spans="1:20" ht="31.5">
      <c r="A58" s="293"/>
      <c r="B58" s="294"/>
      <c r="C58" s="287"/>
      <c r="D58" s="29" t="s">
        <v>2053</v>
      </c>
      <c r="E58" s="29" t="s">
        <v>1932</v>
      </c>
      <c r="F58" s="29" t="s">
        <v>1980</v>
      </c>
      <c r="G58" s="29" t="s">
        <v>1932</v>
      </c>
      <c r="H58" s="29" t="s">
        <v>1980</v>
      </c>
      <c r="I58" s="29" t="s">
        <v>1932</v>
      </c>
      <c r="J58" s="29" t="s">
        <v>1980</v>
      </c>
      <c r="K58" s="29" t="s">
        <v>1932</v>
      </c>
      <c r="L58" s="29" t="s">
        <v>1980</v>
      </c>
      <c r="M58" s="29" t="s">
        <v>1932</v>
      </c>
      <c r="N58" s="29" t="s">
        <v>1980</v>
      </c>
      <c r="O58" s="29" t="s">
        <v>1932</v>
      </c>
      <c r="P58" s="29" t="s">
        <v>1980</v>
      </c>
      <c r="Q58" s="29" t="s">
        <v>1932</v>
      </c>
      <c r="R58" s="29" t="s">
        <v>1980</v>
      </c>
      <c r="S58" s="29" t="s">
        <v>1932</v>
      </c>
      <c r="T58" s="52" t="s">
        <v>1980</v>
      </c>
    </row>
    <row r="59" spans="1:20" ht="31.5">
      <c r="A59" s="293"/>
      <c r="B59" s="294"/>
      <c r="C59" s="287"/>
      <c r="D59" s="29" t="s">
        <v>2024</v>
      </c>
      <c r="E59" s="29" t="s">
        <v>1932</v>
      </c>
      <c r="F59" s="29" t="s">
        <v>1980</v>
      </c>
      <c r="G59" s="29" t="s">
        <v>1932</v>
      </c>
      <c r="H59" s="29" t="s">
        <v>1980</v>
      </c>
      <c r="I59" s="29" t="s">
        <v>1932</v>
      </c>
      <c r="J59" s="29" t="s">
        <v>1980</v>
      </c>
      <c r="K59" s="29" t="s">
        <v>1932</v>
      </c>
      <c r="L59" s="29" t="s">
        <v>1980</v>
      </c>
      <c r="M59" s="29" t="s">
        <v>1932</v>
      </c>
      <c r="N59" s="29" t="s">
        <v>1980</v>
      </c>
      <c r="O59" s="29" t="s">
        <v>1932</v>
      </c>
      <c r="P59" s="29" t="s">
        <v>1980</v>
      </c>
      <c r="Q59" s="29" t="s">
        <v>1932</v>
      </c>
      <c r="R59" s="29" t="s">
        <v>1980</v>
      </c>
      <c r="S59" s="29" t="s">
        <v>1932</v>
      </c>
      <c r="T59" s="52" t="s">
        <v>1980</v>
      </c>
    </row>
    <row r="60" spans="1:20" ht="15.75" customHeight="1">
      <c r="A60" s="293">
        <v>11</v>
      </c>
      <c r="B60" s="294" t="s">
        <v>2063</v>
      </c>
      <c r="C60" s="287" t="s">
        <v>2071</v>
      </c>
      <c r="D60" s="29" t="s">
        <v>1933</v>
      </c>
      <c r="E60" s="29" t="s">
        <v>1932</v>
      </c>
      <c r="F60" s="29" t="s">
        <v>1980</v>
      </c>
      <c r="G60" s="29" t="s">
        <v>1932</v>
      </c>
      <c r="H60" s="29" t="s">
        <v>1980</v>
      </c>
      <c r="I60" s="29" t="s">
        <v>1932</v>
      </c>
      <c r="J60" s="29" t="s">
        <v>1980</v>
      </c>
      <c r="K60" s="29" t="s">
        <v>1932</v>
      </c>
      <c r="L60" s="29" t="s">
        <v>1980</v>
      </c>
      <c r="M60" s="29" t="s">
        <v>1932</v>
      </c>
      <c r="N60" s="29" t="s">
        <v>1980</v>
      </c>
      <c r="O60" s="29" t="s">
        <v>1932</v>
      </c>
      <c r="P60" s="29" t="s">
        <v>1980</v>
      </c>
      <c r="Q60" s="29" t="s">
        <v>1932</v>
      </c>
      <c r="R60" s="29" t="s">
        <v>1980</v>
      </c>
      <c r="S60" s="29" t="s">
        <v>1932</v>
      </c>
      <c r="T60" s="52" t="s">
        <v>1980</v>
      </c>
    </row>
    <row r="61" spans="1:20" ht="31.5">
      <c r="A61" s="293"/>
      <c r="B61" s="294"/>
      <c r="C61" s="287"/>
      <c r="D61" s="29" t="s">
        <v>2053</v>
      </c>
      <c r="E61" s="29" t="s">
        <v>1932</v>
      </c>
      <c r="F61" s="29" t="s">
        <v>1980</v>
      </c>
      <c r="G61" s="29" t="s">
        <v>1932</v>
      </c>
      <c r="H61" s="29" t="s">
        <v>1980</v>
      </c>
      <c r="I61" s="29" t="s">
        <v>1932</v>
      </c>
      <c r="J61" s="29" t="s">
        <v>1980</v>
      </c>
      <c r="K61" s="29" t="s">
        <v>1932</v>
      </c>
      <c r="L61" s="29" t="s">
        <v>1980</v>
      </c>
      <c r="M61" s="29" t="s">
        <v>1932</v>
      </c>
      <c r="N61" s="29" t="s">
        <v>1980</v>
      </c>
      <c r="O61" s="29" t="s">
        <v>1932</v>
      </c>
      <c r="P61" s="29" t="s">
        <v>1980</v>
      </c>
      <c r="Q61" s="29" t="s">
        <v>1932</v>
      </c>
      <c r="R61" s="29" t="s">
        <v>1980</v>
      </c>
      <c r="S61" s="29" t="s">
        <v>1932</v>
      </c>
      <c r="T61" s="52" t="s">
        <v>1980</v>
      </c>
    </row>
    <row r="62" spans="1:20" ht="31.5">
      <c r="A62" s="293"/>
      <c r="B62" s="294"/>
      <c r="C62" s="287"/>
      <c r="D62" s="29" t="s">
        <v>2024</v>
      </c>
      <c r="E62" s="29" t="s">
        <v>1932</v>
      </c>
      <c r="F62" s="29" t="s">
        <v>1980</v>
      </c>
      <c r="G62" s="29" t="s">
        <v>1932</v>
      </c>
      <c r="H62" s="29" t="s">
        <v>1980</v>
      </c>
      <c r="I62" s="29" t="s">
        <v>1932</v>
      </c>
      <c r="J62" s="29" t="s">
        <v>1980</v>
      </c>
      <c r="K62" s="29" t="s">
        <v>1932</v>
      </c>
      <c r="L62" s="29" t="s">
        <v>1980</v>
      </c>
      <c r="M62" s="29" t="s">
        <v>1932</v>
      </c>
      <c r="N62" s="29" t="s">
        <v>1980</v>
      </c>
      <c r="O62" s="29" t="s">
        <v>1932</v>
      </c>
      <c r="P62" s="29" t="s">
        <v>1980</v>
      </c>
      <c r="Q62" s="29" t="s">
        <v>1932</v>
      </c>
      <c r="R62" s="29" t="s">
        <v>1980</v>
      </c>
      <c r="S62" s="29" t="s">
        <v>1932</v>
      </c>
      <c r="T62" s="52" t="s">
        <v>1980</v>
      </c>
    </row>
    <row r="63" spans="1:20" ht="15.75" customHeight="1">
      <c r="A63" s="293"/>
      <c r="B63" s="294"/>
      <c r="C63" s="287" t="s">
        <v>2070</v>
      </c>
      <c r="D63" s="29" t="s">
        <v>1933</v>
      </c>
      <c r="E63" s="29" t="s">
        <v>1932</v>
      </c>
      <c r="F63" s="29" t="s">
        <v>1980</v>
      </c>
      <c r="G63" s="29" t="s">
        <v>1932</v>
      </c>
      <c r="H63" s="29" t="s">
        <v>1980</v>
      </c>
      <c r="I63" s="29" t="s">
        <v>1932</v>
      </c>
      <c r="J63" s="29" t="s">
        <v>1980</v>
      </c>
      <c r="K63" s="29" t="s">
        <v>1932</v>
      </c>
      <c r="L63" s="29" t="s">
        <v>1980</v>
      </c>
      <c r="M63" s="29" t="s">
        <v>1932</v>
      </c>
      <c r="N63" s="29" t="s">
        <v>1980</v>
      </c>
      <c r="O63" s="29" t="s">
        <v>1932</v>
      </c>
      <c r="P63" s="29" t="s">
        <v>1980</v>
      </c>
      <c r="Q63" s="29" t="s">
        <v>1932</v>
      </c>
      <c r="R63" s="29" t="s">
        <v>1980</v>
      </c>
      <c r="S63" s="29" t="s">
        <v>1932</v>
      </c>
      <c r="T63" s="52" t="s">
        <v>1980</v>
      </c>
    </row>
    <row r="64" spans="1:20" ht="31.5">
      <c r="A64" s="293"/>
      <c r="B64" s="294"/>
      <c r="C64" s="287"/>
      <c r="D64" s="29" t="s">
        <v>2053</v>
      </c>
      <c r="E64" s="29" t="s">
        <v>1932</v>
      </c>
      <c r="F64" s="29" t="s">
        <v>1980</v>
      </c>
      <c r="G64" s="29" t="s">
        <v>1932</v>
      </c>
      <c r="H64" s="29" t="s">
        <v>1980</v>
      </c>
      <c r="I64" s="29" t="s">
        <v>1932</v>
      </c>
      <c r="J64" s="29" t="s">
        <v>1980</v>
      </c>
      <c r="K64" s="29" t="s">
        <v>1932</v>
      </c>
      <c r="L64" s="29" t="s">
        <v>1980</v>
      </c>
      <c r="M64" s="29" t="s">
        <v>1932</v>
      </c>
      <c r="N64" s="29" t="s">
        <v>1980</v>
      </c>
      <c r="O64" s="29" t="s">
        <v>1932</v>
      </c>
      <c r="P64" s="29" t="s">
        <v>1980</v>
      </c>
      <c r="Q64" s="29" t="s">
        <v>1932</v>
      </c>
      <c r="R64" s="29" t="s">
        <v>1980</v>
      </c>
      <c r="S64" s="29" t="s">
        <v>1932</v>
      </c>
      <c r="T64" s="52" t="s">
        <v>1980</v>
      </c>
    </row>
    <row r="65" spans="1:20" ht="31.5">
      <c r="A65" s="293"/>
      <c r="B65" s="294"/>
      <c r="C65" s="287"/>
      <c r="D65" s="29" t="s">
        <v>2024</v>
      </c>
      <c r="E65" s="29" t="s">
        <v>1932</v>
      </c>
      <c r="F65" s="29" t="s">
        <v>1980</v>
      </c>
      <c r="G65" s="29" t="s">
        <v>1932</v>
      </c>
      <c r="H65" s="29" t="s">
        <v>1980</v>
      </c>
      <c r="I65" s="29" t="s">
        <v>1932</v>
      </c>
      <c r="J65" s="29" t="s">
        <v>1980</v>
      </c>
      <c r="K65" s="29" t="s">
        <v>1932</v>
      </c>
      <c r="L65" s="29" t="s">
        <v>1980</v>
      </c>
      <c r="M65" s="29" t="s">
        <v>1932</v>
      </c>
      <c r="N65" s="29" t="s">
        <v>1980</v>
      </c>
      <c r="O65" s="29" t="s">
        <v>1932</v>
      </c>
      <c r="P65" s="29" t="s">
        <v>1980</v>
      </c>
      <c r="Q65" s="29" t="s">
        <v>1932</v>
      </c>
      <c r="R65" s="29" t="s">
        <v>1980</v>
      </c>
      <c r="S65" s="29" t="s">
        <v>1932</v>
      </c>
      <c r="T65" s="52" t="s">
        <v>1980</v>
      </c>
    </row>
    <row r="66" spans="1:20" ht="15.75" customHeight="1">
      <c r="A66" s="293">
        <v>12</v>
      </c>
      <c r="B66" s="294" t="s">
        <v>2064</v>
      </c>
      <c r="C66" s="287" t="s">
        <v>16</v>
      </c>
      <c r="D66" s="29" t="s">
        <v>1933</v>
      </c>
      <c r="E66" s="29" t="s">
        <v>1932</v>
      </c>
      <c r="F66" s="29" t="s">
        <v>1980</v>
      </c>
      <c r="G66" s="29" t="s">
        <v>1932</v>
      </c>
      <c r="H66" s="29" t="s">
        <v>1980</v>
      </c>
      <c r="I66" s="29" t="s">
        <v>1932</v>
      </c>
      <c r="J66" s="29" t="s">
        <v>1980</v>
      </c>
      <c r="K66" s="29" t="s">
        <v>1932</v>
      </c>
      <c r="L66" s="29" t="s">
        <v>1980</v>
      </c>
      <c r="M66" s="29" t="s">
        <v>1932</v>
      </c>
      <c r="N66" s="29" t="s">
        <v>1980</v>
      </c>
      <c r="O66" s="29" t="s">
        <v>1932</v>
      </c>
      <c r="P66" s="29" t="s">
        <v>1980</v>
      </c>
      <c r="Q66" s="29" t="s">
        <v>1932</v>
      </c>
      <c r="R66" s="29" t="s">
        <v>1980</v>
      </c>
      <c r="S66" s="29" t="s">
        <v>1932</v>
      </c>
      <c r="T66" s="52" t="s">
        <v>1980</v>
      </c>
    </row>
    <row r="67" spans="1:20" ht="31.5">
      <c r="A67" s="293"/>
      <c r="B67" s="294"/>
      <c r="C67" s="287"/>
      <c r="D67" s="29" t="s">
        <v>2053</v>
      </c>
      <c r="E67" s="29" t="s">
        <v>1932</v>
      </c>
      <c r="F67" s="29" t="s">
        <v>1980</v>
      </c>
      <c r="G67" s="29" t="s">
        <v>1932</v>
      </c>
      <c r="H67" s="29" t="s">
        <v>1980</v>
      </c>
      <c r="I67" s="29" t="s">
        <v>1932</v>
      </c>
      <c r="J67" s="29" t="s">
        <v>1980</v>
      </c>
      <c r="K67" s="29" t="s">
        <v>1932</v>
      </c>
      <c r="L67" s="29" t="s">
        <v>1980</v>
      </c>
      <c r="M67" s="29" t="s">
        <v>1932</v>
      </c>
      <c r="N67" s="29" t="s">
        <v>1980</v>
      </c>
      <c r="O67" s="29" t="s">
        <v>1932</v>
      </c>
      <c r="P67" s="29" t="s">
        <v>1980</v>
      </c>
      <c r="Q67" s="29" t="s">
        <v>1932</v>
      </c>
      <c r="R67" s="29" t="s">
        <v>1980</v>
      </c>
      <c r="S67" s="29" t="s">
        <v>1932</v>
      </c>
      <c r="T67" s="52" t="s">
        <v>1980</v>
      </c>
    </row>
    <row r="68" spans="1:20" ht="31.5">
      <c r="A68" s="293"/>
      <c r="B68" s="294"/>
      <c r="C68" s="287"/>
      <c r="D68" s="29" t="s">
        <v>2024</v>
      </c>
      <c r="E68" s="29" t="s">
        <v>1932</v>
      </c>
      <c r="F68" s="29" t="s">
        <v>1980</v>
      </c>
      <c r="G68" s="29" t="s">
        <v>1932</v>
      </c>
      <c r="H68" s="29" t="s">
        <v>1980</v>
      </c>
      <c r="I68" s="29" t="s">
        <v>1932</v>
      </c>
      <c r="J68" s="29" t="s">
        <v>1980</v>
      </c>
      <c r="K68" s="29" t="s">
        <v>1932</v>
      </c>
      <c r="L68" s="29" t="s">
        <v>1980</v>
      </c>
      <c r="M68" s="29" t="s">
        <v>1932</v>
      </c>
      <c r="N68" s="29" t="s">
        <v>1980</v>
      </c>
      <c r="O68" s="29" t="s">
        <v>1932</v>
      </c>
      <c r="P68" s="29" t="s">
        <v>1980</v>
      </c>
      <c r="Q68" s="29" t="s">
        <v>1932</v>
      </c>
      <c r="R68" s="29" t="s">
        <v>1980</v>
      </c>
      <c r="S68" s="29" t="s">
        <v>1932</v>
      </c>
      <c r="T68" s="52" t="s">
        <v>1980</v>
      </c>
    </row>
    <row r="69" spans="1:20" ht="15.75" customHeight="1">
      <c r="A69" s="293">
        <v>13</v>
      </c>
      <c r="B69" s="294" t="s">
        <v>2065</v>
      </c>
      <c r="C69" s="287" t="s">
        <v>17</v>
      </c>
      <c r="D69" s="29" t="s">
        <v>1933</v>
      </c>
      <c r="E69" s="29" t="s">
        <v>1932</v>
      </c>
      <c r="F69" s="29" t="s">
        <v>1980</v>
      </c>
      <c r="G69" s="29" t="s">
        <v>1932</v>
      </c>
      <c r="H69" s="29" t="s">
        <v>1980</v>
      </c>
      <c r="I69" s="29" t="s">
        <v>1932</v>
      </c>
      <c r="J69" s="29" t="s">
        <v>1980</v>
      </c>
      <c r="K69" s="29" t="s">
        <v>1932</v>
      </c>
      <c r="L69" s="29" t="s">
        <v>1980</v>
      </c>
      <c r="M69" s="29" t="s">
        <v>1932</v>
      </c>
      <c r="N69" s="29" t="s">
        <v>1980</v>
      </c>
      <c r="O69" s="29" t="s">
        <v>1932</v>
      </c>
      <c r="P69" s="29" t="s">
        <v>1980</v>
      </c>
      <c r="Q69" s="29" t="s">
        <v>1932</v>
      </c>
      <c r="R69" s="29" t="s">
        <v>1980</v>
      </c>
      <c r="S69" s="29" t="s">
        <v>1932</v>
      </c>
      <c r="T69" s="52" t="s">
        <v>1980</v>
      </c>
    </row>
    <row r="70" spans="1:20" ht="31.5">
      <c r="A70" s="293"/>
      <c r="B70" s="294"/>
      <c r="C70" s="287"/>
      <c r="D70" s="29" t="s">
        <v>2053</v>
      </c>
      <c r="E70" s="29" t="s">
        <v>1932</v>
      </c>
      <c r="F70" s="29" t="s">
        <v>1980</v>
      </c>
      <c r="G70" s="29" t="s">
        <v>1932</v>
      </c>
      <c r="H70" s="29" t="s">
        <v>1980</v>
      </c>
      <c r="I70" s="29" t="s">
        <v>1932</v>
      </c>
      <c r="J70" s="29" t="s">
        <v>1980</v>
      </c>
      <c r="K70" s="29" t="s">
        <v>1932</v>
      </c>
      <c r="L70" s="29" t="s">
        <v>1980</v>
      </c>
      <c r="M70" s="29" t="s">
        <v>1932</v>
      </c>
      <c r="N70" s="29" t="s">
        <v>1980</v>
      </c>
      <c r="O70" s="29" t="s">
        <v>1932</v>
      </c>
      <c r="P70" s="29" t="s">
        <v>1980</v>
      </c>
      <c r="Q70" s="29" t="s">
        <v>1932</v>
      </c>
      <c r="R70" s="29" t="s">
        <v>1980</v>
      </c>
      <c r="S70" s="29" t="s">
        <v>1932</v>
      </c>
      <c r="T70" s="52" t="s">
        <v>1980</v>
      </c>
    </row>
    <row r="71" spans="1:20" ht="32.25" thickBot="1">
      <c r="A71" s="256"/>
      <c r="B71" s="257"/>
      <c r="C71" s="334"/>
      <c r="D71" s="53" t="s">
        <v>2024</v>
      </c>
      <c r="E71" s="53" t="s">
        <v>1932</v>
      </c>
      <c r="F71" s="53" t="s">
        <v>1980</v>
      </c>
      <c r="G71" s="53" t="s">
        <v>1932</v>
      </c>
      <c r="H71" s="53" t="s">
        <v>1980</v>
      </c>
      <c r="I71" s="53" t="s">
        <v>1932</v>
      </c>
      <c r="J71" s="53" t="s">
        <v>1980</v>
      </c>
      <c r="K71" s="53" t="s">
        <v>1932</v>
      </c>
      <c r="L71" s="53" t="s">
        <v>1980</v>
      </c>
      <c r="M71" s="53" t="s">
        <v>1932</v>
      </c>
      <c r="N71" s="53" t="s">
        <v>1980</v>
      </c>
      <c r="O71" s="53" t="s">
        <v>1932</v>
      </c>
      <c r="P71" s="53" t="s">
        <v>1980</v>
      </c>
      <c r="Q71" s="53" t="s">
        <v>1932</v>
      </c>
      <c r="R71" s="53" t="s">
        <v>1980</v>
      </c>
      <c r="S71" s="53" t="s">
        <v>1932</v>
      </c>
      <c r="T71" s="54" t="s">
        <v>1980</v>
      </c>
    </row>
    <row r="72" spans="1:20" ht="15.75">
      <c r="A72" s="335">
        <v>14</v>
      </c>
      <c r="B72" s="337" t="s">
        <v>772</v>
      </c>
      <c r="C72" s="267" t="s">
        <v>725</v>
      </c>
      <c r="D72" s="46" t="s">
        <v>2022</v>
      </c>
      <c r="E72" s="46" t="s">
        <v>1932</v>
      </c>
      <c r="F72" s="46" t="s">
        <v>1980</v>
      </c>
      <c r="G72" s="46" t="s">
        <v>1932</v>
      </c>
      <c r="H72" s="46" t="s">
        <v>1980</v>
      </c>
      <c r="I72" s="46" t="s">
        <v>1932</v>
      </c>
      <c r="J72" s="46" t="s">
        <v>1980</v>
      </c>
      <c r="K72" s="46" t="s">
        <v>1932</v>
      </c>
      <c r="L72" s="46" t="s">
        <v>1980</v>
      </c>
      <c r="M72" s="46" t="s">
        <v>1932</v>
      </c>
      <c r="N72" s="46" t="s">
        <v>1980</v>
      </c>
      <c r="O72" s="46" t="s">
        <v>1932</v>
      </c>
      <c r="P72" s="46" t="s">
        <v>1980</v>
      </c>
      <c r="Q72" s="46" t="s">
        <v>1932</v>
      </c>
      <c r="R72" s="46" t="s">
        <v>1980</v>
      </c>
      <c r="S72" s="46" t="s">
        <v>1932</v>
      </c>
      <c r="T72" s="63" t="s">
        <v>1980</v>
      </c>
    </row>
    <row r="73" spans="1:20" ht="31.5">
      <c r="A73" s="336"/>
      <c r="B73" s="338"/>
      <c r="C73" s="287"/>
      <c r="D73" s="29" t="s">
        <v>2053</v>
      </c>
      <c r="E73" s="29" t="s">
        <v>1932</v>
      </c>
      <c r="F73" s="29" t="s">
        <v>1980</v>
      </c>
      <c r="G73" s="29" t="s">
        <v>1932</v>
      </c>
      <c r="H73" s="29" t="s">
        <v>1980</v>
      </c>
      <c r="I73" s="29" t="s">
        <v>1932</v>
      </c>
      <c r="J73" s="29" t="s">
        <v>1980</v>
      </c>
      <c r="K73" s="29" t="s">
        <v>1932</v>
      </c>
      <c r="L73" s="29" t="s">
        <v>1980</v>
      </c>
      <c r="M73" s="29" t="s">
        <v>1932</v>
      </c>
      <c r="N73" s="29" t="s">
        <v>1980</v>
      </c>
      <c r="O73" s="29" t="s">
        <v>1932</v>
      </c>
      <c r="P73" s="29" t="s">
        <v>1980</v>
      </c>
      <c r="Q73" s="29" t="s">
        <v>1932</v>
      </c>
      <c r="R73" s="29" t="s">
        <v>1980</v>
      </c>
      <c r="S73" s="29" t="s">
        <v>1932</v>
      </c>
      <c r="T73" s="52" t="s">
        <v>1980</v>
      </c>
    </row>
    <row r="74" spans="1:20" ht="31.5">
      <c r="A74" s="336"/>
      <c r="B74" s="338"/>
      <c r="C74" s="287"/>
      <c r="D74" s="29" t="s">
        <v>2024</v>
      </c>
      <c r="E74" s="29" t="s">
        <v>1932</v>
      </c>
      <c r="F74" s="29" t="s">
        <v>1980</v>
      </c>
      <c r="G74" s="29" t="s">
        <v>1932</v>
      </c>
      <c r="H74" s="29" t="s">
        <v>1980</v>
      </c>
      <c r="I74" s="29" t="s">
        <v>1932</v>
      </c>
      <c r="J74" s="29" t="s">
        <v>1980</v>
      </c>
      <c r="K74" s="29" t="s">
        <v>1932</v>
      </c>
      <c r="L74" s="29" t="s">
        <v>1980</v>
      </c>
      <c r="M74" s="29" t="s">
        <v>1932</v>
      </c>
      <c r="N74" s="29" t="s">
        <v>1980</v>
      </c>
      <c r="O74" s="29" t="s">
        <v>1932</v>
      </c>
      <c r="P74" s="29" t="s">
        <v>1980</v>
      </c>
      <c r="Q74" s="29" t="s">
        <v>1932</v>
      </c>
      <c r="R74" s="29" t="s">
        <v>1980</v>
      </c>
      <c r="S74" s="29" t="s">
        <v>1932</v>
      </c>
      <c r="T74" s="52" t="s">
        <v>1980</v>
      </c>
    </row>
    <row r="75" spans="1:20" ht="15.75">
      <c r="A75" s="336"/>
      <c r="B75" s="338"/>
      <c r="C75" s="287" t="s">
        <v>727</v>
      </c>
      <c r="D75" s="29" t="s">
        <v>1933</v>
      </c>
      <c r="E75" s="29" t="s">
        <v>1932</v>
      </c>
      <c r="F75" s="29" t="s">
        <v>1980</v>
      </c>
      <c r="G75" s="29" t="s">
        <v>1932</v>
      </c>
      <c r="H75" s="29" t="s">
        <v>1980</v>
      </c>
      <c r="I75" s="29" t="s">
        <v>1932</v>
      </c>
      <c r="J75" s="29" t="s">
        <v>1980</v>
      </c>
      <c r="K75" s="29" t="s">
        <v>1932</v>
      </c>
      <c r="L75" s="29" t="s">
        <v>1980</v>
      </c>
      <c r="M75" s="29" t="s">
        <v>1932</v>
      </c>
      <c r="N75" s="29" t="s">
        <v>1980</v>
      </c>
      <c r="O75" s="29" t="s">
        <v>1932</v>
      </c>
      <c r="P75" s="29" t="s">
        <v>1980</v>
      </c>
      <c r="Q75" s="29" t="s">
        <v>1932</v>
      </c>
      <c r="R75" s="29" t="s">
        <v>1980</v>
      </c>
      <c r="S75" s="29" t="s">
        <v>1932</v>
      </c>
      <c r="T75" s="52" t="s">
        <v>1980</v>
      </c>
    </row>
    <row r="76" spans="1:20" ht="31.5">
      <c r="A76" s="336"/>
      <c r="B76" s="338"/>
      <c r="C76" s="287"/>
      <c r="D76" s="29" t="s">
        <v>2053</v>
      </c>
      <c r="E76" s="29" t="s">
        <v>1932</v>
      </c>
      <c r="F76" s="29" t="s">
        <v>1980</v>
      </c>
      <c r="G76" s="29" t="s">
        <v>1932</v>
      </c>
      <c r="H76" s="29" t="s">
        <v>1980</v>
      </c>
      <c r="I76" s="29" t="s">
        <v>1932</v>
      </c>
      <c r="J76" s="29" t="s">
        <v>1980</v>
      </c>
      <c r="K76" s="29" t="s">
        <v>1932</v>
      </c>
      <c r="L76" s="29" t="s">
        <v>1980</v>
      </c>
      <c r="M76" s="29" t="s">
        <v>1932</v>
      </c>
      <c r="N76" s="29" t="s">
        <v>1980</v>
      </c>
      <c r="O76" s="29" t="s">
        <v>1932</v>
      </c>
      <c r="P76" s="29" t="s">
        <v>1980</v>
      </c>
      <c r="Q76" s="29" t="s">
        <v>1932</v>
      </c>
      <c r="R76" s="29" t="s">
        <v>1980</v>
      </c>
      <c r="S76" s="29" t="s">
        <v>1932</v>
      </c>
      <c r="T76" s="52" t="s">
        <v>1980</v>
      </c>
    </row>
    <row r="77" spans="1:20" ht="31.5">
      <c r="A77" s="336"/>
      <c r="B77" s="338"/>
      <c r="C77" s="287"/>
      <c r="D77" s="29" t="s">
        <v>2024</v>
      </c>
      <c r="E77" s="29" t="s">
        <v>1932</v>
      </c>
      <c r="F77" s="29" t="s">
        <v>1980</v>
      </c>
      <c r="G77" s="29" t="s">
        <v>1932</v>
      </c>
      <c r="H77" s="29" t="s">
        <v>1980</v>
      </c>
      <c r="I77" s="29" t="s">
        <v>1932</v>
      </c>
      <c r="J77" s="29" t="s">
        <v>1980</v>
      </c>
      <c r="K77" s="29" t="s">
        <v>1932</v>
      </c>
      <c r="L77" s="29" t="s">
        <v>1980</v>
      </c>
      <c r="M77" s="29" t="s">
        <v>1932</v>
      </c>
      <c r="N77" s="29" t="s">
        <v>1980</v>
      </c>
      <c r="O77" s="29" t="s">
        <v>1932</v>
      </c>
      <c r="P77" s="29" t="s">
        <v>1980</v>
      </c>
      <c r="Q77" s="29" t="s">
        <v>1932</v>
      </c>
      <c r="R77" s="29" t="s">
        <v>1980</v>
      </c>
      <c r="S77" s="29" t="s">
        <v>1932</v>
      </c>
      <c r="T77" s="52" t="s">
        <v>1980</v>
      </c>
    </row>
    <row r="78" spans="1:20" ht="15.75">
      <c r="A78" s="336"/>
      <c r="B78" s="338"/>
      <c r="C78" s="287" t="s">
        <v>731</v>
      </c>
      <c r="D78" s="29" t="s">
        <v>1933</v>
      </c>
      <c r="E78" s="29" t="s">
        <v>1932</v>
      </c>
      <c r="F78" s="29" t="s">
        <v>1980</v>
      </c>
      <c r="G78" s="29" t="s">
        <v>1932</v>
      </c>
      <c r="H78" s="29" t="s">
        <v>1980</v>
      </c>
      <c r="I78" s="29" t="s">
        <v>1932</v>
      </c>
      <c r="J78" s="29" t="s">
        <v>1980</v>
      </c>
      <c r="K78" s="29" t="s">
        <v>1932</v>
      </c>
      <c r="L78" s="29" t="s">
        <v>1980</v>
      </c>
      <c r="M78" s="29" t="s">
        <v>1932</v>
      </c>
      <c r="N78" s="29" t="s">
        <v>1980</v>
      </c>
      <c r="O78" s="29" t="s">
        <v>1932</v>
      </c>
      <c r="P78" s="29" t="s">
        <v>1980</v>
      </c>
      <c r="Q78" s="29" t="s">
        <v>1932</v>
      </c>
      <c r="R78" s="29" t="s">
        <v>1980</v>
      </c>
      <c r="S78" s="29" t="s">
        <v>1932</v>
      </c>
      <c r="T78" s="52" t="s">
        <v>1980</v>
      </c>
    </row>
    <row r="79" spans="1:20" ht="31.5">
      <c r="A79" s="336"/>
      <c r="B79" s="338"/>
      <c r="C79" s="287"/>
      <c r="D79" s="29" t="s">
        <v>2053</v>
      </c>
      <c r="E79" s="29" t="s">
        <v>1932</v>
      </c>
      <c r="F79" s="29" t="s">
        <v>1980</v>
      </c>
      <c r="G79" s="29" t="s">
        <v>1932</v>
      </c>
      <c r="H79" s="29" t="s">
        <v>1980</v>
      </c>
      <c r="I79" s="29" t="s">
        <v>1932</v>
      </c>
      <c r="J79" s="29" t="s">
        <v>1980</v>
      </c>
      <c r="K79" s="29" t="s">
        <v>1932</v>
      </c>
      <c r="L79" s="29" t="s">
        <v>1980</v>
      </c>
      <c r="M79" s="29" t="s">
        <v>1932</v>
      </c>
      <c r="N79" s="29" t="s">
        <v>1980</v>
      </c>
      <c r="O79" s="29" t="s">
        <v>1932</v>
      </c>
      <c r="P79" s="29" t="s">
        <v>1980</v>
      </c>
      <c r="Q79" s="29" t="s">
        <v>1932</v>
      </c>
      <c r="R79" s="29" t="s">
        <v>1980</v>
      </c>
      <c r="S79" s="29" t="s">
        <v>1932</v>
      </c>
      <c r="T79" s="52" t="s">
        <v>1980</v>
      </c>
    </row>
    <row r="80" spans="1:20" ht="31.5">
      <c r="A80" s="336"/>
      <c r="B80" s="338"/>
      <c r="C80" s="287"/>
      <c r="D80" s="29" t="s">
        <v>2024</v>
      </c>
      <c r="E80" s="29" t="s">
        <v>1932</v>
      </c>
      <c r="F80" s="29" t="s">
        <v>1980</v>
      </c>
      <c r="G80" s="29" t="s">
        <v>1932</v>
      </c>
      <c r="H80" s="29" t="s">
        <v>1980</v>
      </c>
      <c r="I80" s="29" t="s">
        <v>1932</v>
      </c>
      <c r="J80" s="29" t="s">
        <v>1980</v>
      </c>
      <c r="K80" s="29" t="s">
        <v>1932</v>
      </c>
      <c r="L80" s="29" t="s">
        <v>1980</v>
      </c>
      <c r="M80" s="29" t="s">
        <v>1932</v>
      </c>
      <c r="N80" s="29" t="s">
        <v>1980</v>
      </c>
      <c r="O80" s="29" t="s">
        <v>1932</v>
      </c>
      <c r="P80" s="29" t="s">
        <v>1980</v>
      </c>
      <c r="Q80" s="29" t="s">
        <v>1932</v>
      </c>
      <c r="R80" s="29" t="s">
        <v>1980</v>
      </c>
      <c r="S80" s="29" t="s">
        <v>1932</v>
      </c>
      <c r="T80" s="52" t="s">
        <v>1980</v>
      </c>
    </row>
    <row r="81" spans="1:20" ht="15.75">
      <c r="A81" s="336"/>
      <c r="B81" s="338"/>
      <c r="C81" s="287" t="s">
        <v>734</v>
      </c>
      <c r="D81" s="29" t="s">
        <v>1933</v>
      </c>
      <c r="E81" s="29" t="s">
        <v>1932</v>
      </c>
      <c r="F81" s="29" t="s">
        <v>1980</v>
      </c>
      <c r="G81" s="29" t="s">
        <v>1932</v>
      </c>
      <c r="H81" s="29" t="s">
        <v>1980</v>
      </c>
      <c r="I81" s="29" t="s">
        <v>1932</v>
      </c>
      <c r="J81" s="29" t="s">
        <v>1980</v>
      </c>
      <c r="K81" s="29" t="s">
        <v>1932</v>
      </c>
      <c r="L81" s="29" t="s">
        <v>1980</v>
      </c>
      <c r="M81" s="29" t="s">
        <v>1932</v>
      </c>
      <c r="N81" s="29" t="s">
        <v>1980</v>
      </c>
      <c r="O81" s="29" t="s">
        <v>1932</v>
      </c>
      <c r="P81" s="29" t="s">
        <v>1980</v>
      </c>
      <c r="Q81" s="29" t="s">
        <v>1932</v>
      </c>
      <c r="R81" s="29" t="s">
        <v>1980</v>
      </c>
      <c r="S81" s="29" t="s">
        <v>1932</v>
      </c>
      <c r="T81" s="52" t="s">
        <v>1980</v>
      </c>
    </row>
    <row r="82" spans="1:20" ht="31.5">
      <c r="A82" s="336"/>
      <c r="B82" s="338"/>
      <c r="C82" s="287"/>
      <c r="D82" s="29" t="s">
        <v>2053</v>
      </c>
      <c r="E82" s="29" t="s">
        <v>1932</v>
      </c>
      <c r="F82" s="29" t="s">
        <v>1980</v>
      </c>
      <c r="G82" s="29" t="s">
        <v>1932</v>
      </c>
      <c r="H82" s="29" t="s">
        <v>1980</v>
      </c>
      <c r="I82" s="29" t="s">
        <v>1932</v>
      </c>
      <c r="J82" s="29" t="s">
        <v>1980</v>
      </c>
      <c r="K82" s="29" t="s">
        <v>1932</v>
      </c>
      <c r="L82" s="29" t="s">
        <v>1980</v>
      </c>
      <c r="M82" s="29" t="s">
        <v>1932</v>
      </c>
      <c r="N82" s="29" t="s">
        <v>1980</v>
      </c>
      <c r="O82" s="29" t="s">
        <v>1932</v>
      </c>
      <c r="P82" s="29" t="s">
        <v>1980</v>
      </c>
      <c r="Q82" s="29" t="s">
        <v>1932</v>
      </c>
      <c r="R82" s="29" t="s">
        <v>1980</v>
      </c>
      <c r="S82" s="29" t="s">
        <v>1932</v>
      </c>
      <c r="T82" s="52" t="s">
        <v>1980</v>
      </c>
    </row>
    <row r="83" spans="1:20" ht="31.5">
      <c r="A83" s="336"/>
      <c r="B83" s="338"/>
      <c r="C83" s="287"/>
      <c r="D83" s="29" t="s">
        <v>2024</v>
      </c>
      <c r="E83" s="29" t="s">
        <v>1932</v>
      </c>
      <c r="F83" s="29" t="s">
        <v>1980</v>
      </c>
      <c r="G83" s="29" t="s">
        <v>1932</v>
      </c>
      <c r="H83" s="29" t="s">
        <v>1980</v>
      </c>
      <c r="I83" s="29" t="s">
        <v>1932</v>
      </c>
      <c r="J83" s="29" t="s">
        <v>1980</v>
      </c>
      <c r="K83" s="29" t="s">
        <v>1932</v>
      </c>
      <c r="L83" s="29" t="s">
        <v>1980</v>
      </c>
      <c r="M83" s="29" t="s">
        <v>1932</v>
      </c>
      <c r="N83" s="29" t="s">
        <v>1980</v>
      </c>
      <c r="O83" s="29" t="s">
        <v>1932</v>
      </c>
      <c r="P83" s="29" t="s">
        <v>1980</v>
      </c>
      <c r="Q83" s="29" t="s">
        <v>1932</v>
      </c>
      <c r="R83" s="29" t="s">
        <v>1980</v>
      </c>
      <c r="S83" s="29" t="s">
        <v>1932</v>
      </c>
      <c r="T83" s="52" t="s">
        <v>1980</v>
      </c>
    </row>
    <row r="84" spans="1:20" ht="15.75">
      <c r="A84" s="336"/>
      <c r="B84" s="338"/>
      <c r="C84" s="287" t="s">
        <v>736</v>
      </c>
      <c r="D84" s="29" t="s">
        <v>1933</v>
      </c>
      <c r="E84" s="29" t="s">
        <v>1932</v>
      </c>
      <c r="F84" s="29" t="s">
        <v>1980</v>
      </c>
      <c r="G84" s="29" t="s">
        <v>1932</v>
      </c>
      <c r="H84" s="29" t="s">
        <v>1980</v>
      </c>
      <c r="I84" s="29" t="s">
        <v>1932</v>
      </c>
      <c r="J84" s="29" t="s">
        <v>1980</v>
      </c>
      <c r="K84" s="29" t="s">
        <v>1932</v>
      </c>
      <c r="L84" s="29" t="s">
        <v>1980</v>
      </c>
      <c r="M84" s="29" t="s">
        <v>1932</v>
      </c>
      <c r="N84" s="29" t="s">
        <v>1980</v>
      </c>
      <c r="O84" s="29" t="s">
        <v>1932</v>
      </c>
      <c r="P84" s="29" t="s">
        <v>1980</v>
      </c>
      <c r="Q84" s="29" t="s">
        <v>1932</v>
      </c>
      <c r="R84" s="29" t="s">
        <v>1980</v>
      </c>
      <c r="S84" s="29" t="s">
        <v>1932</v>
      </c>
      <c r="T84" s="52" t="s">
        <v>1980</v>
      </c>
    </row>
    <row r="85" spans="1:20" ht="31.5">
      <c r="A85" s="336"/>
      <c r="B85" s="338"/>
      <c r="C85" s="287"/>
      <c r="D85" s="29" t="s">
        <v>2053</v>
      </c>
      <c r="E85" s="29" t="s">
        <v>1932</v>
      </c>
      <c r="F85" s="29" t="s">
        <v>1980</v>
      </c>
      <c r="G85" s="29" t="s">
        <v>1932</v>
      </c>
      <c r="H85" s="29" t="s">
        <v>1980</v>
      </c>
      <c r="I85" s="29" t="s">
        <v>1932</v>
      </c>
      <c r="J85" s="29" t="s">
        <v>1980</v>
      </c>
      <c r="K85" s="29" t="s">
        <v>1932</v>
      </c>
      <c r="L85" s="29" t="s">
        <v>1980</v>
      </c>
      <c r="M85" s="29" t="s">
        <v>1932</v>
      </c>
      <c r="N85" s="29" t="s">
        <v>1980</v>
      </c>
      <c r="O85" s="29" t="s">
        <v>1932</v>
      </c>
      <c r="P85" s="29" t="s">
        <v>1980</v>
      </c>
      <c r="Q85" s="29" t="s">
        <v>1932</v>
      </c>
      <c r="R85" s="29" t="s">
        <v>1980</v>
      </c>
      <c r="S85" s="29" t="s">
        <v>1932</v>
      </c>
      <c r="T85" s="52" t="s">
        <v>1980</v>
      </c>
    </row>
    <row r="86" spans="1:20" ht="31.5">
      <c r="A86" s="336"/>
      <c r="B86" s="338"/>
      <c r="C86" s="287"/>
      <c r="D86" s="29" t="s">
        <v>2024</v>
      </c>
      <c r="E86" s="29" t="s">
        <v>1932</v>
      </c>
      <c r="F86" s="29" t="s">
        <v>1980</v>
      </c>
      <c r="G86" s="29" t="s">
        <v>1932</v>
      </c>
      <c r="H86" s="29" t="s">
        <v>1980</v>
      </c>
      <c r="I86" s="29" t="s">
        <v>1932</v>
      </c>
      <c r="J86" s="29" t="s">
        <v>1980</v>
      </c>
      <c r="K86" s="29" t="s">
        <v>1932</v>
      </c>
      <c r="L86" s="29" t="s">
        <v>1980</v>
      </c>
      <c r="M86" s="29" t="s">
        <v>1932</v>
      </c>
      <c r="N86" s="29" t="s">
        <v>1980</v>
      </c>
      <c r="O86" s="29" t="s">
        <v>1932</v>
      </c>
      <c r="P86" s="29" t="s">
        <v>1980</v>
      </c>
      <c r="Q86" s="29" t="s">
        <v>1932</v>
      </c>
      <c r="R86" s="29" t="s">
        <v>1980</v>
      </c>
      <c r="S86" s="29" t="s">
        <v>1932</v>
      </c>
      <c r="T86" s="52" t="s">
        <v>1980</v>
      </c>
    </row>
    <row r="87" spans="1:20" ht="15.75">
      <c r="A87" s="336"/>
      <c r="B87" s="338"/>
      <c r="C87" s="287" t="s">
        <v>738</v>
      </c>
      <c r="D87" s="29" t="s">
        <v>1933</v>
      </c>
      <c r="E87" s="29" t="s">
        <v>1932</v>
      </c>
      <c r="F87" s="29" t="s">
        <v>1980</v>
      </c>
      <c r="G87" s="29" t="s">
        <v>1932</v>
      </c>
      <c r="H87" s="29" t="s">
        <v>1980</v>
      </c>
      <c r="I87" s="29" t="s">
        <v>1932</v>
      </c>
      <c r="J87" s="29" t="s">
        <v>1980</v>
      </c>
      <c r="K87" s="29" t="s">
        <v>1932</v>
      </c>
      <c r="L87" s="29" t="s">
        <v>1980</v>
      </c>
      <c r="M87" s="29" t="s">
        <v>1932</v>
      </c>
      <c r="N87" s="29" t="s">
        <v>1980</v>
      </c>
      <c r="O87" s="29" t="s">
        <v>1932</v>
      </c>
      <c r="P87" s="29" t="s">
        <v>1980</v>
      </c>
      <c r="Q87" s="29" t="s">
        <v>1932</v>
      </c>
      <c r="R87" s="29" t="s">
        <v>1980</v>
      </c>
      <c r="S87" s="29" t="s">
        <v>1932</v>
      </c>
      <c r="T87" s="52" t="s">
        <v>1980</v>
      </c>
    </row>
    <row r="88" spans="1:20" ht="31.5">
      <c r="A88" s="336"/>
      <c r="B88" s="338"/>
      <c r="C88" s="287"/>
      <c r="D88" s="29" t="s">
        <v>2023</v>
      </c>
      <c r="E88" s="29" t="s">
        <v>1932</v>
      </c>
      <c r="F88" s="29" t="s">
        <v>1980</v>
      </c>
      <c r="G88" s="29" t="s">
        <v>1932</v>
      </c>
      <c r="H88" s="29" t="s">
        <v>1980</v>
      </c>
      <c r="I88" s="29" t="s">
        <v>1932</v>
      </c>
      <c r="J88" s="29" t="s">
        <v>1980</v>
      </c>
      <c r="K88" s="29" t="s">
        <v>1932</v>
      </c>
      <c r="L88" s="29" t="s">
        <v>1980</v>
      </c>
      <c r="M88" s="29" t="s">
        <v>1932</v>
      </c>
      <c r="N88" s="29" t="s">
        <v>1980</v>
      </c>
      <c r="O88" s="29" t="s">
        <v>1932</v>
      </c>
      <c r="P88" s="29" t="s">
        <v>1980</v>
      </c>
      <c r="Q88" s="29" t="s">
        <v>1932</v>
      </c>
      <c r="R88" s="29" t="s">
        <v>1980</v>
      </c>
      <c r="S88" s="29" t="s">
        <v>1932</v>
      </c>
      <c r="T88" s="52" t="s">
        <v>1980</v>
      </c>
    </row>
    <row r="89" spans="1:20" ht="31.5">
      <c r="A89" s="336"/>
      <c r="B89" s="338"/>
      <c r="C89" s="287"/>
      <c r="D89" s="29" t="s">
        <v>2024</v>
      </c>
      <c r="E89" s="29" t="s">
        <v>1932</v>
      </c>
      <c r="F89" s="29" t="s">
        <v>1980</v>
      </c>
      <c r="G89" s="29" t="s">
        <v>1932</v>
      </c>
      <c r="H89" s="29" t="s">
        <v>1980</v>
      </c>
      <c r="I89" s="29" t="s">
        <v>1932</v>
      </c>
      <c r="J89" s="29" t="s">
        <v>1980</v>
      </c>
      <c r="K89" s="29" t="s">
        <v>1932</v>
      </c>
      <c r="L89" s="29" t="s">
        <v>1980</v>
      </c>
      <c r="M89" s="29" t="s">
        <v>1932</v>
      </c>
      <c r="N89" s="29" t="s">
        <v>1980</v>
      </c>
      <c r="O89" s="29" t="s">
        <v>1932</v>
      </c>
      <c r="P89" s="29" t="s">
        <v>1980</v>
      </c>
      <c r="Q89" s="29" t="s">
        <v>1932</v>
      </c>
      <c r="R89" s="29" t="s">
        <v>1980</v>
      </c>
      <c r="S89" s="29" t="s">
        <v>1932</v>
      </c>
      <c r="T89" s="52" t="s">
        <v>1980</v>
      </c>
    </row>
    <row r="90" spans="1:20" ht="15.75">
      <c r="A90" s="336"/>
      <c r="B90" s="338"/>
      <c r="C90" s="287" t="s">
        <v>739</v>
      </c>
      <c r="D90" s="29" t="s">
        <v>1933</v>
      </c>
      <c r="E90" s="29" t="s">
        <v>1932</v>
      </c>
      <c r="F90" s="29" t="s">
        <v>1980</v>
      </c>
      <c r="G90" s="29" t="s">
        <v>1932</v>
      </c>
      <c r="H90" s="29" t="s">
        <v>1980</v>
      </c>
      <c r="I90" s="29" t="s">
        <v>1932</v>
      </c>
      <c r="J90" s="29" t="s">
        <v>1980</v>
      </c>
      <c r="K90" s="29" t="s">
        <v>1932</v>
      </c>
      <c r="L90" s="29" t="s">
        <v>1980</v>
      </c>
      <c r="M90" s="29" t="s">
        <v>1932</v>
      </c>
      <c r="N90" s="29" t="s">
        <v>1980</v>
      </c>
      <c r="O90" s="29" t="s">
        <v>1932</v>
      </c>
      <c r="P90" s="29" t="s">
        <v>1980</v>
      </c>
      <c r="Q90" s="29" t="s">
        <v>1932</v>
      </c>
      <c r="R90" s="29" t="s">
        <v>1980</v>
      </c>
      <c r="S90" s="29" t="s">
        <v>1932</v>
      </c>
      <c r="T90" s="52" t="s">
        <v>1980</v>
      </c>
    </row>
    <row r="91" spans="1:20" ht="31.5">
      <c r="A91" s="336"/>
      <c r="B91" s="338"/>
      <c r="C91" s="287"/>
      <c r="D91" s="29" t="s">
        <v>2053</v>
      </c>
      <c r="E91" s="29" t="s">
        <v>1932</v>
      </c>
      <c r="F91" s="29" t="s">
        <v>1980</v>
      </c>
      <c r="G91" s="29" t="s">
        <v>1932</v>
      </c>
      <c r="H91" s="29" t="s">
        <v>1980</v>
      </c>
      <c r="I91" s="29" t="s">
        <v>1932</v>
      </c>
      <c r="J91" s="29" t="s">
        <v>1980</v>
      </c>
      <c r="K91" s="29" t="s">
        <v>1932</v>
      </c>
      <c r="L91" s="29" t="s">
        <v>1980</v>
      </c>
      <c r="M91" s="29" t="s">
        <v>1932</v>
      </c>
      <c r="N91" s="29" t="s">
        <v>1980</v>
      </c>
      <c r="O91" s="29" t="s">
        <v>1932</v>
      </c>
      <c r="P91" s="29" t="s">
        <v>1980</v>
      </c>
      <c r="Q91" s="29" t="s">
        <v>1932</v>
      </c>
      <c r="R91" s="29" t="s">
        <v>1980</v>
      </c>
      <c r="S91" s="29" t="s">
        <v>1932</v>
      </c>
      <c r="T91" s="52" t="s">
        <v>1980</v>
      </c>
    </row>
    <row r="92" spans="1:20" ht="31.5">
      <c r="A92" s="336"/>
      <c r="B92" s="338"/>
      <c r="C92" s="287"/>
      <c r="D92" s="29" t="s">
        <v>2024</v>
      </c>
      <c r="E92" s="29" t="s">
        <v>1932</v>
      </c>
      <c r="F92" s="29" t="s">
        <v>1980</v>
      </c>
      <c r="G92" s="29" t="s">
        <v>1932</v>
      </c>
      <c r="H92" s="29" t="s">
        <v>1980</v>
      </c>
      <c r="I92" s="29" t="s">
        <v>1932</v>
      </c>
      <c r="J92" s="29" t="s">
        <v>1980</v>
      </c>
      <c r="K92" s="29" t="s">
        <v>1932</v>
      </c>
      <c r="L92" s="29" t="s">
        <v>1980</v>
      </c>
      <c r="M92" s="29" t="s">
        <v>1932</v>
      </c>
      <c r="N92" s="29" t="s">
        <v>1980</v>
      </c>
      <c r="O92" s="29" t="s">
        <v>1932</v>
      </c>
      <c r="P92" s="29" t="s">
        <v>1980</v>
      </c>
      <c r="Q92" s="29" t="s">
        <v>1932</v>
      </c>
      <c r="R92" s="29" t="s">
        <v>1980</v>
      </c>
      <c r="S92" s="29" t="s">
        <v>1932</v>
      </c>
      <c r="T92" s="52" t="s">
        <v>1980</v>
      </c>
    </row>
    <row r="93" spans="1:20" ht="15.75">
      <c r="A93" s="336"/>
      <c r="B93" s="338"/>
      <c r="C93" s="287" t="s">
        <v>740</v>
      </c>
      <c r="D93" s="29" t="s">
        <v>1933</v>
      </c>
      <c r="E93" s="29" t="s">
        <v>1932</v>
      </c>
      <c r="F93" s="29" t="s">
        <v>1980</v>
      </c>
      <c r="G93" s="29" t="s">
        <v>1932</v>
      </c>
      <c r="H93" s="29" t="s">
        <v>1980</v>
      </c>
      <c r="I93" s="29" t="s">
        <v>1932</v>
      </c>
      <c r="J93" s="29" t="s">
        <v>1980</v>
      </c>
      <c r="K93" s="29" t="s">
        <v>1932</v>
      </c>
      <c r="L93" s="29" t="s">
        <v>1980</v>
      </c>
      <c r="M93" s="29" t="s">
        <v>1932</v>
      </c>
      <c r="N93" s="29" t="s">
        <v>1980</v>
      </c>
      <c r="O93" s="29" t="s">
        <v>1932</v>
      </c>
      <c r="P93" s="29" t="s">
        <v>1980</v>
      </c>
      <c r="Q93" s="29" t="s">
        <v>1932</v>
      </c>
      <c r="R93" s="29" t="s">
        <v>1980</v>
      </c>
      <c r="S93" s="29" t="s">
        <v>1932</v>
      </c>
      <c r="T93" s="52" t="s">
        <v>1980</v>
      </c>
    </row>
    <row r="94" spans="1:20" ht="31.5">
      <c r="A94" s="336"/>
      <c r="B94" s="338"/>
      <c r="C94" s="287"/>
      <c r="D94" s="29" t="s">
        <v>2053</v>
      </c>
      <c r="E94" s="29" t="s">
        <v>1932</v>
      </c>
      <c r="F94" s="29" t="s">
        <v>1980</v>
      </c>
      <c r="G94" s="29" t="s">
        <v>1932</v>
      </c>
      <c r="H94" s="29" t="s">
        <v>1980</v>
      </c>
      <c r="I94" s="29" t="s">
        <v>1932</v>
      </c>
      <c r="J94" s="29" t="s">
        <v>1980</v>
      </c>
      <c r="K94" s="29" t="s">
        <v>1932</v>
      </c>
      <c r="L94" s="29" t="s">
        <v>1980</v>
      </c>
      <c r="M94" s="29" t="s">
        <v>1932</v>
      </c>
      <c r="N94" s="29" t="s">
        <v>1980</v>
      </c>
      <c r="O94" s="29" t="s">
        <v>1932</v>
      </c>
      <c r="P94" s="29" t="s">
        <v>1980</v>
      </c>
      <c r="Q94" s="29" t="s">
        <v>1932</v>
      </c>
      <c r="R94" s="29" t="s">
        <v>1980</v>
      </c>
      <c r="S94" s="29" t="s">
        <v>1932</v>
      </c>
      <c r="T94" s="52" t="s">
        <v>1980</v>
      </c>
    </row>
    <row r="95" spans="1:20" ht="31.5">
      <c r="A95" s="336"/>
      <c r="B95" s="338"/>
      <c r="C95" s="287"/>
      <c r="D95" s="29" t="s">
        <v>2024</v>
      </c>
      <c r="E95" s="29" t="s">
        <v>1932</v>
      </c>
      <c r="F95" s="29" t="s">
        <v>1980</v>
      </c>
      <c r="G95" s="29" t="s">
        <v>1932</v>
      </c>
      <c r="H95" s="29" t="s">
        <v>1980</v>
      </c>
      <c r="I95" s="29" t="s">
        <v>1932</v>
      </c>
      <c r="J95" s="29" t="s">
        <v>1980</v>
      </c>
      <c r="K95" s="29" t="s">
        <v>1932</v>
      </c>
      <c r="L95" s="29" t="s">
        <v>1980</v>
      </c>
      <c r="M95" s="29" t="s">
        <v>1932</v>
      </c>
      <c r="N95" s="29" t="s">
        <v>1980</v>
      </c>
      <c r="O95" s="29" t="s">
        <v>1932</v>
      </c>
      <c r="P95" s="29" t="s">
        <v>1980</v>
      </c>
      <c r="Q95" s="29" t="s">
        <v>1932</v>
      </c>
      <c r="R95" s="29" t="s">
        <v>1980</v>
      </c>
      <c r="S95" s="29" t="s">
        <v>1932</v>
      </c>
      <c r="T95" s="52" t="s">
        <v>1980</v>
      </c>
    </row>
    <row r="96" spans="1:20" ht="15.75">
      <c r="A96" s="293">
        <v>15</v>
      </c>
      <c r="B96" s="287" t="s">
        <v>773</v>
      </c>
      <c r="C96" s="289" t="s">
        <v>770</v>
      </c>
      <c r="D96" s="37" t="s">
        <v>1933</v>
      </c>
      <c r="E96" s="29" t="s">
        <v>1932</v>
      </c>
      <c r="F96" s="29" t="s">
        <v>1980</v>
      </c>
      <c r="G96" s="29" t="s">
        <v>1932</v>
      </c>
      <c r="H96" s="29" t="s">
        <v>1980</v>
      </c>
      <c r="I96" s="29" t="s">
        <v>1932</v>
      </c>
      <c r="J96" s="29" t="s">
        <v>1980</v>
      </c>
      <c r="K96" s="29" t="s">
        <v>1932</v>
      </c>
      <c r="L96" s="29" t="s">
        <v>1980</v>
      </c>
      <c r="M96" s="29" t="s">
        <v>1932</v>
      </c>
      <c r="N96" s="29" t="s">
        <v>1980</v>
      </c>
      <c r="O96" s="29" t="s">
        <v>1932</v>
      </c>
      <c r="P96" s="29" t="s">
        <v>1980</v>
      </c>
      <c r="Q96" s="29" t="s">
        <v>1932</v>
      </c>
      <c r="R96" s="29" t="s">
        <v>1980</v>
      </c>
      <c r="S96" s="29" t="s">
        <v>1932</v>
      </c>
      <c r="T96" s="52" t="s">
        <v>1980</v>
      </c>
    </row>
    <row r="97" spans="1:20" ht="31.5">
      <c r="A97" s="293"/>
      <c r="B97" s="287"/>
      <c r="C97" s="289"/>
      <c r="D97" s="37" t="s">
        <v>2053</v>
      </c>
      <c r="E97" s="29" t="s">
        <v>1932</v>
      </c>
      <c r="F97" s="29" t="s">
        <v>1980</v>
      </c>
      <c r="G97" s="29" t="s">
        <v>1932</v>
      </c>
      <c r="H97" s="29" t="s">
        <v>1980</v>
      </c>
      <c r="I97" s="29" t="s">
        <v>1932</v>
      </c>
      <c r="J97" s="29" t="s">
        <v>1980</v>
      </c>
      <c r="K97" s="29" t="s">
        <v>1932</v>
      </c>
      <c r="L97" s="29" t="s">
        <v>1980</v>
      </c>
      <c r="M97" s="29" t="s">
        <v>1932</v>
      </c>
      <c r="N97" s="29" t="s">
        <v>1980</v>
      </c>
      <c r="O97" s="29" t="s">
        <v>1932</v>
      </c>
      <c r="P97" s="29" t="s">
        <v>1980</v>
      </c>
      <c r="Q97" s="29" t="s">
        <v>1932</v>
      </c>
      <c r="R97" s="29" t="s">
        <v>1980</v>
      </c>
      <c r="S97" s="29" t="s">
        <v>1932</v>
      </c>
      <c r="T97" s="52" t="s">
        <v>1980</v>
      </c>
    </row>
    <row r="98" spans="1:20" ht="31.5">
      <c r="A98" s="293"/>
      <c r="B98" s="287"/>
      <c r="C98" s="290"/>
      <c r="D98" s="37" t="s">
        <v>2024</v>
      </c>
      <c r="E98" s="29" t="s">
        <v>1932</v>
      </c>
      <c r="F98" s="29" t="s">
        <v>1980</v>
      </c>
      <c r="G98" s="29" t="s">
        <v>1932</v>
      </c>
      <c r="H98" s="29" t="s">
        <v>1980</v>
      </c>
      <c r="I98" s="29" t="s">
        <v>1932</v>
      </c>
      <c r="J98" s="29" t="s">
        <v>1980</v>
      </c>
      <c r="K98" s="29" t="s">
        <v>1932</v>
      </c>
      <c r="L98" s="29" t="s">
        <v>1980</v>
      </c>
      <c r="M98" s="29" t="s">
        <v>1932</v>
      </c>
      <c r="N98" s="29" t="s">
        <v>1980</v>
      </c>
      <c r="O98" s="29" t="s">
        <v>1932</v>
      </c>
      <c r="P98" s="29" t="s">
        <v>1980</v>
      </c>
      <c r="Q98" s="29" t="s">
        <v>1932</v>
      </c>
      <c r="R98" s="29" t="s">
        <v>1980</v>
      </c>
      <c r="S98" s="29" t="s">
        <v>1932</v>
      </c>
      <c r="T98" s="52" t="s">
        <v>1980</v>
      </c>
    </row>
    <row r="99" spans="1:20" ht="15.75">
      <c r="A99" s="293"/>
      <c r="B99" s="287"/>
      <c r="C99" s="288" t="s">
        <v>769</v>
      </c>
      <c r="D99" s="37" t="s">
        <v>1933</v>
      </c>
      <c r="E99" s="29" t="s">
        <v>1932</v>
      </c>
      <c r="F99" s="29" t="s">
        <v>1980</v>
      </c>
      <c r="G99" s="29" t="s">
        <v>1932</v>
      </c>
      <c r="H99" s="29" t="s">
        <v>1980</v>
      </c>
      <c r="I99" s="29" t="s">
        <v>1932</v>
      </c>
      <c r="J99" s="29" t="s">
        <v>1980</v>
      </c>
      <c r="K99" s="29" t="s">
        <v>1932</v>
      </c>
      <c r="L99" s="29" t="s">
        <v>1980</v>
      </c>
      <c r="M99" s="29" t="s">
        <v>1932</v>
      </c>
      <c r="N99" s="29" t="s">
        <v>1980</v>
      </c>
      <c r="O99" s="29" t="s">
        <v>1932</v>
      </c>
      <c r="P99" s="29" t="s">
        <v>1980</v>
      </c>
      <c r="Q99" s="29" t="s">
        <v>1932</v>
      </c>
      <c r="R99" s="29" t="s">
        <v>1980</v>
      </c>
      <c r="S99" s="29" t="s">
        <v>1932</v>
      </c>
      <c r="T99" s="52" t="s">
        <v>1980</v>
      </c>
    </row>
    <row r="100" spans="1:20" ht="31.5">
      <c r="A100" s="293"/>
      <c r="B100" s="287"/>
      <c r="C100" s="289"/>
      <c r="D100" s="37" t="s">
        <v>2053</v>
      </c>
      <c r="E100" s="29" t="s">
        <v>1932</v>
      </c>
      <c r="F100" s="29" t="s">
        <v>1980</v>
      </c>
      <c r="G100" s="29" t="s">
        <v>1932</v>
      </c>
      <c r="H100" s="29" t="s">
        <v>1980</v>
      </c>
      <c r="I100" s="29" t="s">
        <v>1932</v>
      </c>
      <c r="J100" s="29" t="s">
        <v>1980</v>
      </c>
      <c r="K100" s="29" t="s">
        <v>1932</v>
      </c>
      <c r="L100" s="29" t="s">
        <v>1980</v>
      </c>
      <c r="M100" s="29" t="s">
        <v>1932</v>
      </c>
      <c r="N100" s="29" t="s">
        <v>1980</v>
      </c>
      <c r="O100" s="29" t="s">
        <v>1932</v>
      </c>
      <c r="P100" s="29" t="s">
        <v>1980</v>
      </c>
      <c r="Q100" s="29" t="s">
        <v>1932</v>
      </c>
      <c r="R100" s="29" t="s">
        <v>1980</v>
      </c>
      <c r="S100" s="29" t="s">
        <v>1932</v>
      </c>
      <c r="T100" s="52" t="s">
        <v>1980</v>
      </c>
    </row>
    <row r="101" spans="1:20" ht="31.5">
      <c r="A101" s="293"/>
      <c r="B101" s="287"/>
      <c r="C101" s="290"/>
      <c r="D101" s="37" t="s">
        <v>2024</v>
      </c>
      <c r="E101" s="29" t="s">
        <v>1932</v>
      </c>
      <c r="F101" s="29" t="s">
        <v>1980</v>
      </c>
      <c r="G101" s="29" t="s">
        <v>1932</v>
      </c>
      <c r="H101" s="29" t="s">
        <v>1980</v>
      </c>
      <c r="I101" s="29" t="s">
        <v>1932</v>
      </c>
      <c r="J101" s="29" t="s">
        <v>1980</v>
      </c>
      <c r="K101" s="29" t="s">
        <v>1932</v>
      </c>
      <c r="L101" s="29" t="s">
        <v>1980</v>
      </c>
      <c r="M101" s="29" t="s">
        <v>1932</v>
      </c>
      <c r="N101" s="29" t="s">
        <v>1980</v>
      </c>
      <c r="O101" s="29" t="s">
        <v>1932</v>
      </c>
      <c r="P101" s="29" t="s">
        <v>1980</v>
      </c>
      <c r="Q101" s="29" t="s">
        <v>1932</v>
      </c>
      <c r="R101" s="29" t="s">
        <v>1980</v>
      </c>
      <c r="S101" s="29" t="s">
        <v>1932</v>
      </c>
      <c r="T101" s="52" t="s">
        <v>1980</v>
      </c>
    </row>
    <row r="102" spans="1:20" ht="15.75">
      <c r="A102" s="293"/>
      <c r="B102" s="287"/>
      <c r="C102" s="288" t="s">
        <v>768</v>
      </c>
      <c r="D102" s="37" t="s">
        <v>1933</v>
      </c>
      <c r="E102" s="29" t="s">
        <v>1932</v>
      </c>
      <c r="F102" s="29" t="s">
        <v>1980</v>
      </c>
      <c r="G102" s="29" t="s">
        <v>1932</v>
      </c>
      <c r="H102" s="29" t="s">
        <v>1980</v>
      </c>
      <c r="I102" s="29" t="s">
        <v>1932</v>
      </c>
      <c r="J102" s="29" t="s">
        <v>1980</v>
      </c>
      <c r="K102" s="29" t="s">
        <v>1932</v>
      </c>
      <c r="L102" s="29" t="s">
        <v>1980</v>
      </c>
      <c r="M102" s="29" t="s">
        <v>1932</v>
      </c>
      <c r="N102" s="29" t="s">
        <v>1980</v>
      </c>
      <c r="O102" s="29" t="s">
        <v>1932</v>
      </c>
      <c r="P102" s="29" t="s">
        <v>1980</v>
      </c>
      <c r="Q102" s="29" t="s">
        <v>1932</v>
      </c>
      <c r="R102" s="29" t="s">
        <v>1980</v>
      </c>
      <c r="S102" s="29" t="s">
        <v>1932</v>
      </c>
      <c r="T102" s="52" t="s">
        <v>1980</v>
      </c>
    </row>
    <row r="103" spans="1:20" ht="31.5">
      <c r="A103" s="293"/>
      <c r="B103" s="287"/>
      <c r="C103" s="289"/>
      <c r="D103" s="37" t="s">
        <v>2053</v>
      </c>
      <c r="E103" s="29" t="s">
        <v>1932</v>
      </c>
      <c r="F103" s="29" t="s">
        <v>1980</v>
      </c>
      <c r="G103" s="29" t="s">
        <v>1932</v>
      </c>
      <c r="H103" s="29" t="s">
        <v>1980</v>
      </c>
      <c r="I103" s="29" t="s">
        <v>1932</v>
      </c>
      <c r="J103" s="29" t="s">
        <v>1980</v>
      </c>
      <c r="K103" s="29" t="s">
        <v>1932</v>
      </c>
      <c r="L103" s="29" t="s">
        <v>1980</v>
      </c>
      <c r="M103" s="29" t="s">
        <v>1932</v>
      </c>
      <c r="N103" s="29" t="s">
        <v>1980</v>
      </c>
      <c r="O103" s="29" t="s">
        <v>1932</v>
      </c>
      <c r="P103" s="29" t="s">
        <v>1980</v>
      </c>
      <c r="Q103" s="29" t="s">
        <v>1932</v>
      </c>
      <c r="R103" s="29" t="s">
        <v>1980</v>
      </c>
      <c r="S103" s="29" t="s">
        <v>1932</v>
      </c>
      <c r="T103" s="52" t="s">
        <v>1980</v>
      </c>
    </row>
    <row r="104" spans="1:20" ht="31.5">
      <c r="A104" s="293"/>
      <c r="B104" s="287"/>
      <c r="C104" s="290"/>
      <c r="D104" s="37" t="s">
        <v>2024</v>
      </c>
      <c r="E104" s="29" t="s">
        <v>1932</v>
      </c>
      <c r="F104" s="29" t="s">
        <v>1980</v>
      </c>
      <c r="G104" s="29" t="s">
        <v>1932</v>
      </c>
      <c r="H104" s="29" t="s">
        <v>1980</v>
      </c>
      <c r="I104" s="29" t="s">
        <v>1932</v>
      </c>
      <c r="J104" s="29" t="s">
        <v>1980</v>
      </c>
      <c r="K104" s="29" t="s">
        <v>1932</v>
      </c>
      <c r="L104" s="29" t="s">
        <v>1980</v>
      </c>
      <c r="M104" s="29" t="s">
        <v>1932</v>
      </c>
      <c r="N104" s="29" t="s">
        <v>1980</v>
      </c>
      <c r="O104" s="29" t="s">
        <v>1932</v>
      </c>
      <c r="P104" s="29" t="s">
        <v>1980</v>
      </c>
      <c r="Q104" s="29" t="s">
        <v>1932</v>
      </c>
      <c r="R104" s="29" t="s">
        <v>1980</v>
      </c>
      <c r="S104" s="29" t="s">
        <v>1932</v>
      </c>
      <c r="T104" s="52" t="s">
        <v>1980</v>
      </c>
    </row>
    <row r="105" spans="1:20" ht="15.75">
      <c r="A105" s="293"/>
      <c r="B105" s="287"/>
      <c r="C105" s="289" t="s">
        <v>767</v>
      </c>
      <c r="D105" s="37" t="s">
        <v>1933</v>
      </c>
      <c r="E105" s="29" t="s">
        <v>1932</v>
      </c>
      <c r="F105" s="29" t="s">
        <v>1980</v>
      </c>
      <c r="G105" s="29" t="s">
        <v>1932</v>
      </c>
      <c r="H105" s="29" t="s">
        <v>1980</v>
      </c>
      <c r="I105" s="29" t="s">
        <v>1932</v>
      </c>
      <c r="J105" s="29" t="s">
        <v>1980</v>
      </c>
      <c r="K105" s="29" t="s">
        <v>1932</v>
      </c>
      <c r="L105" s="29" t="s">
        <v>1980</v>
      </c>
      <c r="M105" s="29" t="s">
        <v>1932</v>
      </c>
      <c r="N105" s="29" t="s">
        <v>1980</v>
      </c>
      <c r="O105" s="29" t="s">
        <v>1932</v>
      </c>
      <c r="P105" s="29" t="s">
        <v>1980</v>
      </c>
      <c r="Q105" s="29" t="s">
        <v>1932</v>
      </c>
      <c r="R105" s="29" t="s">
        <v>1980</v>
      </c>
      <c r="S105" s="29" t="s">
        <v>1932</v>
      </c>
      <c r="T105" s="52" t="s">
        <v>1980</v>
      </c>
    </row>
    <row r="106" spans="1:20" ht="31.5">
      <c r="A106" s="293"/>
      <c r="B106" s="287"/>
      <c r="C106" s="289"/>
      <c r="D106" s="37" t="s">
        <v>2053</v>
      </c>
      <c r="E106" s="29" t="s">
        <v>1932</v>
      </c>
      <c r="F106" s="29" t="s">
        <v>1980</v>
      </c>
      <c r="G106" s="29" t="s">
        <v>1932</v>
      </c>
      <c r="H106" s="29" t="s">
        <v>1980</v>
      </c>
      <c r="I106" s="29" t="s">
        <v>1932</v>
      </c>
      <c r="J106" s="29" t="s">
        <v>1980</v>
      </c>
      <c r="K106" s="29" t="s">
        <v>1932</v>
      </c>
      <c r="L106" s="29" t="s">
        <v>1980</v>
      </c>
      <c r="M106" s="29" t="s">
        <v>1932</v>
      </c>
      <c r="N106" s="29" t="s">
        <v>1980</v>
      </c>
      <c r="O106" s="29" t="s">
        <v>1932</v>
      </c>
      <c r="P106" s="29" t="s">
        <v>1980</v>
      </c>
      <c r="Q106" s="29" t="s">
        <v>1932</v>
      </c>
      <c r="R106" s="29" t="s">
        <v>1980</v>
      </c>
      <c r="S106" s="29" t="s">
        <v>1932</v>
      </c>
      <c r="T106" s="52" t="s">
        <v>1980</v>
      </c>
    </row>
    <row r="107" spans="1:20" ht="31.5">
      <c r="A107" s="293"/>
      <c r="B107" s="287"/>
      <c r="C107" s="290"/>
      <c r="D107" s="37" t="s">
        <v>2024</v>
      </c>
      <c r="E107" s="29" t="s">
        <v>1932</v>
      </c>
      <c r="F107" s="29" t="s">
        <v>1980</v>
      </c>
      <c r="G107" s="29" t="s">
        <v>1932</v>
      </c>
      <c r="H107" s="29" t="s">
        <v>1980</v>
      </c>
      <c r="I107" s="29" t="s">
        <v>1932</v>
      </c>
      <c r="J107" s="29" t="s">
        <v>1980</v>
      </c>
      <c r="K107" s="29" t="s">
        <v>1932</v>
      </c>
      <c r="L107" s="29" t="s">
        <v>1980</v>
      </c>
      <c r="M107" s="29" t="s">
        <v>1932</v>
      </c>
      <c r="N107" s="29" t="s">
        <v>1980</v>
      </c>
      <c r="O107" s="29" t="s">
        <v>1932</v>
      </c>
      <c r="P107" s="29" t="s">
        <v>1980</v>
      </c>
      <c r="Q107" s="29" t="s">
        <v>1932</v>
      </c>
      <c r="R107" s="29" t="s">
        <v>1980</v>
      </c>
      <c r="S107" s="29" t="s">
        <v>1932</v>
      </c>
      <c r="T107" s="52" t="s">
        <v>1980</v>
      </c>
    </row>
    <row r="108" spans="1:20" ht="15.75">
      <c r="A108" s="293">
        <v>16</v>
      </c>
      <c r="B108" s="287" t="s">
        <v>774</v>
      </c>
      <c r="C108" s="258" t="s">
        <v>766</v>
      </c>
      <c r="D108" s="37" t="s">
        <v>1933</v>
      </c>
      <c r="E108" s="29" t="s">
        <v>1932</v>
      </c>
      <c r="F108" s="29" t="s">
        <v>1980</v>
      </c>
      <c r="G108" s="29" t="s">
        <v>1932</v>
      </c>
      <c r="H108" s="29" t="s">
        <v>1980</v>
      </c>
      <c r="I108" s="29" t="s">
        <v>1932</v>
      </c>
      <c r="J108" s="29" t="s">
        <v>1980</v>
      </c>
      <c r="K108" s="29" t="s">
        <v>1932</v>
      </c>
      <c r="L108" s="29" t="s">
        <v>1980</v>
      </c>
      <c r="M108" s="29" t="s">
        <v>1932</v>
      </c>
      <c r="N108" s="29" t="s">
        <v>1980</v>
      </c>
      <c r="O108" s="29" t="s">
        <v>1932</v>
      </c>
      <c r="P108" s="29" t="s">
        <v>1980</v>
      </c>
      <c r="Q108" s="29" t="s">
        <v>1932</v>
      </c>
      <c r="R108" s="29" t="s">
        <v>1980</v>
      </c>
      <c r="S108" s="29" t="s">
        <v>1932</v>
      </c>
      <c r="T108" s="52" t="s">
        <v>1980</v>
      </c>
    </row>
    <row r="109" spans="1:20" ht="31.5">
      <c r="A109" s="293"/>
      <c r="B109" s="287"/>
      <c r="C109" s="258"/>
      <c r="D109" s="37" t="s">
        <v>2053</v>
      </c>
      <c r="E109" s="29" t="s">
        <v>1932</v>
      </c>
      <c r="F109" s="29" t="s">
        <v>1980</v>
      </c>
      <c r="G109" s="29" t="s">
        <v>1932</v>
      </c>
      <c r="H109" s="29" t="s">
        <v>1980</v>
      </c>
      <c r="I109" s="29" t="s">
        <v>1932</v>
      </c>
      <c r="J109" s="29" t="s">
        <v>1980</v>
      </c>
      <c r="K109" s="29" t="s">
        <v>1932</v>
      </c>
      <c r="L109" s="29" t="s">
        <v>1980</v>
      </c>
      <c r="M109" s="29" t="s">
        <v>1932</v>
      </c>
      <c r="N109" s="29" t="s">
        <v>1980</v>
      </c>
      <c r="O109" s="29" t="s">
        <v>1932</v>
      </c>
      <c r="P109" s="29" t="s">
        <v>1980</v>
      </c>
      <c r="Q109" s="29" t="s">
        <v>1932</v>
      </c>
      <c r="R109" s="29" t="s">
        <v>1980</v>
      </c>
      <c r="S109" s="29" t="s">
        <v>1932</v>
      </c>
      <c r="T109" s="52" t="s">
        <v>1980</v>
      </c>
    </row>
    <row r="110" spans="1:20" ht="31.5">
      <c r="A110" s="293"/>
      <c r="B110" s="287"/>
      <c r="C110" s="258"/>
      <c r="D110" s="37" t="s">
        <v>2024</v>
      </c>
      <c r="E110" s="29" t="s">
        <v>1932</v>
      </c>
      <c r="F110" s="29" t="s">
        <v>1980</v>
      </c>
      <c r="G110" s="29" t="s">
        <v>1932</v>
      </c>
      <c r="H110" s="29" t="s">
        <v>1980</v>
      </c>
      <c r="I110" s="29" t="s">
        <v>1932</v>
      </c>
      <c r="J110" s="29" t="s">
        <v>1980</v>
      </c>
      <c r="K110" s="29" t="s">
        <v>1932</v>
      </c>
      <c r="L110" s="29" t="s">
        <v>1980</v>
      </c>
      <c r="M110" s="29" t="s">
        <v>1932</v>
      </c>
      <c r="N110" s="29" t="s">
        <v>1980</v>
      </c>
      <c r="O110" s="29" t="s">
        <v>1932</v>
      </c>
      <c r="P110" s="29" t="s">
        <v>1980</v>
      </c>
      <c r="Q110" s="29" t="s">
        <v>1932</v>
      </c>
      <c r="R110" s="29" t="s">
        <v>1980</v>
      </c>
      <c r="S110" s="29" t="s">
        <v>1932</v>
      </c>
      <c r="T110" s="52" t="s">
        <v>1980</v>
      </c>
    </row>
    <row r="111" spans="1:20" ht="15.75">
      <c r="A111" s="293"/>
      <c r="B111" s="287"/>
      <c r="C111" s="287" t="s">
        <v>765</v>
      </c>
      <c r="D111" s="37" t="s">
        <v>1933</v>
      </c>
      <c r="E111" s="29" t="s">
        <v>1932</v>
      </c>
      <c r="F111" s="29" t="s">
        <v>1980</v>
      </c>
      <c r="G111" s="29" t="s">
        <v>1932</v>
      </c>
      <c r="H111" s="29" t="s">
        <v>1980</v>
      </c>
      <c r="I111" s="29" t="s">
        <v>1932</v>
      </c>
      <c r="J111" s="29" t="s">
        <v>1980</v>
      </c>
      <c r="K111" s="29" t="s">
        <v>1932</v>
      </c>
      <c r="L111" s="29" t="s">
        <v>1980</v>
      </c>
      <c r="M111" s="29" t="s">
        <v>1932</v>
      </c>
      <c r="N111" s="29" t="s">
        <v>1980</v>
      </c>
      <c r="O111" s="29" t="s">
        <v>1932</v>
      </c>
      <c r="P111" s="29" t="s">
        <v>1980</v>
      </c>
      <c r="Q111" s="29" t="s">
        <v>1932</v>
      </c>
      <c r="R111" s="29" t="s">
        <v>1980</v>
      </c>
      <c r="S111" s="29" t="s">
        <v>1932</v>
      </c>
      <c r="T111" s="52" t="s">
        <v>1980</v>
      </c>
    </row>
    <row r="112" spans="1:20" ht="31.5">
      <c r="A112" s="293"/>
      <c r="B112" s="287"/>
      <c r="C112" s="287"/>
      <c r="D112" s="37" t="s">
        <v>2053</v>
      </c>
      <c r="E112" s="29" t="s">
        <v>1932</v>
      </c>
      <c r="F112" s="29" t="s">
        <v>1980</v>
      </c>
      <c r="G112" s="29" t="s">
        <v>1932</v>
      </c>
      <c r="H112" s="29" t="s">
        <v>1980</v>
      </c>
      <c r="I112" s="29" t="s">
        <v>1932</v>
      </c>
      <c r="J112" s="29" t="s">
        <v>1980</v>
      </c>
      <c r="K112" s="29" t="s">
        <v>1932</v>
      </c>
      <c r="L112" s="29" t="s">
        <v>1980</v>
      </c>
      <c r="M112" s="29" t="s">
        <v>1932</v>
      </c>
      <c r="N112" s="29" t="s">
        <v>1980</v>
      </c>
      <c r="O112" s="29" t="s">
        <v>1932</v>
      </c>
      <c r="P112" s="29" t="s">
        <v>1980</v>
      </c>
      <c r="Q112" s="29" t="s">
        <v>1932</v>
      </c>
      <c r="R112" s="29" t="s">
        <v>1980</v>
      </c>
      <c r="S112" s="29" t="s">
        <v>1932</v>
      </c>
      <c r="T112" s="52" t="s">
        <v>1980</v>
      </c>
    </row>
    <row r="113" spans="1:20" ht="31.5">
      <c r="A113" s="293"/>
      <c r="B113" s="287"/>
      <c r="C113" s="287"/>
      <c r="D113" s="37" t="s">
        <v>2024</v>
      </c>
      <c r="E113" s="29" t="s">
        <v>1932</v>
      </c>
      <c r="F113" s="29" t="s">
        <v>1980</v>
      </c>
      <c r="G113" s="29" t="s">
        <v>1932</v>
      </c>
      <c r="H113" s="29" t="s">
        <v>1980</v>
      </c>
      <c r="I113" s="29" t="s">
        <v>1932</v>
      </c>
      <c r="J113" s="29" t="s">
        <v>1980</v>
      </c>
      <c r="K113" s="29" t="s">
        <v>1932</v>
      </c>
      <c r="L113" s="29" t="s">
        <v>1980</v>
      </c>
      <c r="M113" s="29" t="s">
        <v>1932</v>
      </c>
      <c r="N113" s="29" t="s">
        <v>1980</v>
      </c>
      <c r="O113" s="29" t="s">
        <v>1932</v>
      </c>
      <c r="P113" s="29" t="s">
        <v>1980</v>
      </c>
      <c r="Q113" s="29" t="s">
        <v>1932</v>
      </c>
      <c r="R113" s="29" t="s">
        <v>1980</v>
      </c>
      <c r="S113" s="29" t="s">
        <v>1932</v>
      </c>
      <c r="T113" s="52" t="s">
        <v>1980</v>
      </c>
    </row>
    <row r="114" spans="1:20" ht="15.75">
      <c r="A114" s="293">
        <v>17</v>
      </c>
      <c r="B114" s="287" t="s">
        <v>775</v>
      </c>
      <c r="C114" s="289" t="s">
        <v>764</v>
      </c>
      <c r="D114" s="37" t="s">
        <v>2022</v>
      </c>
      <c r="E114" s="29" t="s">
        <v>1932</v>
      </c>
      <c r="F114" s="29" t="s">
        <v>1980</v>
      </c>
      <c r="G114" s="29" t="s">
        <v>1932</v>
      </c>
      <c r="H114" s="29" t="s">
        <v>1980</v>
      </c>
      <c r="I114" s="29" t="s">
        <v>1932</v>
      </c>
      <c r="J114" s="29" t="s">
        <v>1980</v>
      </c>
      <c r="K114" s="29" t="s">
        <v>1932</v>
      </c>
      <c r="L114" s="29" t="s">
        <v>1980</v>
      </c>
      <c r="M114" s="29" t="s">
        <v>1932</v>
      </c>
      <c r="N114" s="29" t="s">
        <v>1980</v>
      </c>
      <c r="O114" s="29" t="s">
        <v>1932</v>
      </c>
      <c r="P114" s="29" t="s">
        <v>1980</v>
      </c>
      <c r="Q114" s="29" t="s">
        <v>1932</v>
      </c>
      <c r="R114" s="29" t="s">
        <v>1980</v>
      </c>
      <c r="S114" s="29" t="s">
        <v>1932</v>
      </c>
      <c r="T114" s="52" t="s">
        <v>1980</v>
      </c>
    </row>
    <row r="115" spans="1:20" ht="31.5">
      <c r="A115" s="293"/>
      <c r="B115" s="287"/>
      <c r="C115" s="289"/>
      <c r="D115" s="37" t="s">
        <v>2053</v>
      </c>
      <c r="E115" s="29" t="s">
        <v>1932</v>
      </c>
      <c r="F115" s="29" t="s">
        <v>1980</v>
      </c>
      <c r="G115" s="29" t="s">
        <v>1932</v>
      </c>
      <c r="H115" s="29" t="s">
        <v>1980</v>
      </c>
      <c r="I115" s="29" t="s">
        <v>1932</v>
      </c>
      <c r="J115" s="29" t="s">
        <v>1980</v>
      </c>
      <c r="K115" s="29" t="s">
        <v>1932</v>
      </c>
      <c r="L115" s="29" t="s">
        <v>1980</v>
      </c>
      <c r="M115" s="29" t="s">
        <v>1932</v>
      </c>
      <c r="N115" s="29" t="s">
        <v>1980</v>
      </c>
      <c r="O115" s="29" t="s">
        <v>1932</v>
      </c>
      <c r="P115" s="29" t="s">
        <v>1980</v>
      </c>
      <c r="Q115" s="29" t="s">
        <v>1932</v>
      </c>
      <c r="R115" s="29" t="s">
        <v>1980</v>
      </c>
      <c r="S115" s="29" t="s">
        <v>1932</v>
      </c>
      <c r="T115" s="52" t="s">
        <v>1980</v>
      </c>
    </row>
    <row r="116" spans="1:20" ht="31.5">
      <c r="A116" s="293"/>
      <c r="B116" s="287"/>
      <c r="C116" s="290"/>
      <c r="D116" s="37" t="s">
        <v>2024</v>
      </c>
      <c r="E116" s="29" t="s">
        <v>1932</v>
      </c>
      <c r="F116" s="29" t="s">
        <v>1980</v>
      </c>
      <c r="G116" s="29" t="s">
        <v>1932</v>
      </c>
      <c r="H116" s="29" t="s">
        <v>1980</v>
      </c>
      <c r="I116" s="29" t="s">
        <v>1932</v>
      </c>
      <c r="J116" s="29" t="s">
        <v>1980</v>
      </c>
      <c r="K116" s="29" t="s">
        <v>1932</v>
      </c>
      <c r="L116" s="29" t="s">
        <v>1980</v>
      </c>
      <c r="M116" s="29" t="s">
        <v>1932</v>
      </c>
      <c r="N116" s="29" t="s">
        <v>1980</v>
      </c>
      <c r="O116" s="29" t="s">
        <v>1932</v>
      </c>
      <c r="P116" s="29" t="s">
        <v>1980</v>
      </c>
      <c r="Q116" s="29" t="s">
        <v>1932</v>
      </c>
      <c r="R116" s="29" t="s">
        <v>1980</v>
      </c>
      <c r="S116" s="29" t="s">
        <v>1932</v>
      </c>
      <c r="T116" s="52" t="s">
        <v>1980</v>
      </c>
    </row>
    <row r="117" spans="1:20" ht="15.75">
      <c r="A117" s="293">
        <v>18</v>
      </c>
      <c r="B117" s="287" t="s">
        <v>776</v>
      </c>
      <c r="C117" s="289" t="s">
        <v>771</v>
      </c>
      <c r="D117" s="37" t="s">
        <v>1933</v>
      </c>
      <c r="E117" s="29" t="s">
        <v>1932</v>
      </c>
      <c r="F117" s="29" t="s">
        <v>1980</v>
      </c>
      <c r="G117" s="29" t="s">
        <v>1932</v>
      </c>
      <c r="H117" s="29" t="s">
        <v>1980</v>
      </c>
      <c r="I117" s="29" t="s">
        <v>1932</v>
      </c>
      <c r="J117" s="29" t="s">
        <v>1980</v>
      </c>
      <c r="K117" s="29" t="s">
        <v>1932</v>
      </c>
      <c r="L117" s="29" t="s">
        <v>1980</v>
      </c>
      <c r="M117" s="29" t="s">
        <v>1932</v>
      </c>
      <c r="N117" s="29" t="s">
        <v>1980</v>
      </c>
      <c r="O117" s="29" t="s">
        <v>1932</v>
      </c>
      <c r="P117" s="29" t="s">
        <v>1980</v>
      </c>
      <c r="Q117" s="29" t="s">
        <v>1932</v>
      </c>
      <c r="R117" s="29" t="s">
        <v>1980</v>
      </c>
      <c r="S117" s="29" t="s">
        <v>1932</v>
      </c>
      <c r="T117" s="52" t="s">
        <v>1980</v>
      </c>
    </row>
    <row r="118" spans="1:20" ht="31.5">
      <c r="A118" s="293"/>
      <c r="B118" s="287"/>
      <c r="C118" s="289"/>
      <c r="D118" s="37" t="s">
        <v>2023</v>
      </c>
      <c r="E118" s="29" t="s">
        <v>1932</v>
      </c>
      <c r="F118" s="29" t="s">
        <v>1980</v>
      </c>
      <c r="G118" s="29" t="s">
        <v>1932</v>
      </c>
      <c r="H118" s="29" t="s">
        <v>1980</v>
      </c>
      <c r="I118" s="29" t="s">
        <v>1932</v>
      </c>
      <c r="J118" s="29" t="s">
        <v>1980</v>
      </c>
      <c r="K118" s="29" t="s">
        <v>1932</v>
      </c>
      <c r="L118" s="29" t="s">
        <v>1980</v>
      </c>
      <c r="M118" s="29" t="s">
        <v>1932</v>
      </c>
      <c r="N118" s="29" t="s">
        <v>1980</v>
      </c>
      <c r="O118" s="29" t="s">
        <v>1932</v>
      </c>
      <c r="P118" s="29" t="s">
        <v>1980</v>
      </c>
      <c r="Q118" s="29" t="s">
        <v>1932</v>
      </c>
      <c r="R118" s="29" t="s">
        <v>1980</v>
      </c>
      <c r="S118" s="29" t="s">
        <v>1932</v>
      </c>
      <c r="T118" s="52" t="s">
        <v>1980</v>
      </c>
    </row>
    <row r="119" spans="1:20" ht="31.5">
      <c r="A119" s="293"/>
      <c r="B119" s="287"/>
      <c r="C119" s="290"/>
      <c r="D119" s="37" t="s">
        <v>2024</v>
      </c>
      <c r="E119" s="29" t="s">
        <v>1932</v>
      </c>
      <c r="F119" s="29" t="s">
        <v>1980</v>
      </c>
      <c r="G119" s="29" t="s">
        <v>1932</v>
      </c>
      <c r="H119" s="29" t="s">
        <v>1980</v>
      </c>
      <c r="I119" s="29" t="s">
        <v>1932</v>
      </c>
      <c r="J119" s="29" t="s">
        <v>1980</v>
      </c>
      <c r="K119" s="29" t="s">
        <v>1932</v>
      </c>
      <c r="L119" s="29" t="s">
        <v>1980</v>
      </c>
      <c r="M119" s="29" t="s">
        <v>1932</v>
      </c>
      <c r="N119" s="29" t="s">
        <v>1980</v>
      </c>
      <c r="O119" s="29" t="s">
        <v>1932</v>
      </c>
      <c r="P119" s="29" t="s">
        <v>1980</v>
      </c>
      <c r="Q119" s="29" t="s">
        <v>1932</v>
      </c>
      <c r="R119" s="29" t="s">
        <v>1980</v>
      </c>
      <c r="S119" s="29" t="s">
        <v>1932</v>
      </c>
      <c r="T119" s="52" t="s">
        <v>1980</v>
      </c>
    </row>
    <row r="120" spans="1:20" ht="15.75">
      <c r="A120" s="259">
        <v>19</v>
      </c>
      <c r="B120" s="288" t="s">
        <v>777</v>
      </c>
      <c r="C120" s="289" t="s">
        <v>763</v>
      </c>
      <c r="D120" s="37" t="s">
        <v>1933</v>
      </c>
      <c r="E120" s="29" t="s">
        <v>1932</v>
      </c>
      <c r="F120" s="29" t="s">
        <v>1980</v>
      </c>
      <c r="G120" s="29" t="s">
        <v>1932</v>
      </c>
      <c r="H120" s="29" t="s">
        <v>1980</v>
      </c>
      <c r="I120" s="29" t="s">
        <v>1932</v>
      </c>
      <c r="J120" s="29" t="s">
        <v>1980</v>
      </c>
      <c r="K120" s="29" t="s">
        <v>1932</v>
      </c>
      <c r="L120" s="29" t="s">
        <v>1980</v>
      </c>
      <c r="M120" s="29" t="s">
        <v>1932</v>
      </c>
      <c r="N120" s="29" t="s">
        <v>1980</v>
      </c>
      <c r="O120" s="29" t="s">
        <v>1932</v>
      </c>
      <c r="P120" s="29" t="s">
        <v>1980</v>
      </c>
      <c r="Q120" s="29" t="s">
        <v>1932</v>
      </c>
      <c r="R120" s="29" t="s">
        <v>1980</v>
      </c>
      <c r="S120" s="29" t="s">
        <v>1932</v>
      </c>
      <c r="T120" s="52" t="s">
        <v>1980</v>
      </c>
    </row>
    <row r="121" spans="1:20" ht="31.5">
      <c r="A121" s="260"/>
      <c r="B121" s="289"/>
      <c r="C121" s="289"/>
      <c r="D121" s="37" t="s">
        <v>2053</v>
      </c>
      <c r="E121" s="29" t="s">
        <v>1932</v>
      </c>
      <c r="F121" s="29" t="s">
        <v>1980</v>
      </c>
      <c r="G121" s="29" t="s">
        <v>1932</v>
      </c>
      <c r="H121" s="29" t="s">
        <v>1980</v>
      </c>
      <c r="I121" s="29" t="s">
        <v>1932</v>
      </c>
      <c r="J121" s="29" t="s">
        <v>1980</v>
      </c>
      <c r="K121" s="29" t="s">
        <v>1932</v>
      </c>
      <c r="L121" s="29" t="s">
        <v>1980</v>
      </c>
      <c r="M121" s="29" t="s">
        <v>1932</v>
      </c>
      <c r="N121" s="29" t="s">
        <v>1980</v>
      </c>
      <c r="O121" s="29" t="s">
        <v>1932</v>
      </c>
      <c r="P121" s="29" t="s">
        <v>1980</v>
      </c>
      <c r="Q121" s="29" t="s">
        <v>1932</v>
      </c>
      <c r="R121" s="29" t="s">
        <v>1980</v>
      </c>
      <c r="S121" s="29" t="s">
        <v>1932</v>
      </c>
      <c r="T121" s="52" t="s">
        <v>1980</v>
      </c>
    </row>
    <row r="122" spans="1:20" ht="31.5">
      <c r="A122" s="260"/>
      <c r="B122" s="289"/>
      <c r="C122" s="290"/>
      <c r="D122" s="37" t="s">
        <v>2024</v>
      </c>
      <c r="E122" s="29" t="s">
        <v>1932</v>
      </c>
      <c r="F122" s="29" t="s">
        <v>1980</v>
      </c>
      <c r="G122" s="29" t="s">
        <v>1932</v>
      </c>
      <c r="H122" s="29" t="s">
        <v>1980</v>
      </c>
      <c r="I122" s="29" t="s">
        <v>1932</v>
      </c>
      <c r="J122" s="29" t="s">
        <v>1980</v>
      </c>
      <c r="K122" s="29" t="s">
        <v>1932</v>
      </c>
      <c r="L122" s="29" t="s">
        <v>1980</v>
      </c>
      <c r="M122" s="29" t="s">
        <v>1932</v>
      </c>
      <c r="N122" s="29" t="s">
        <v>1980</v>
      </c>
      <c r="O122" s="29" t="s">
        <v>1932</v>
      </c>
      <c r="P122" s="29" t="s">
        <v>1980</v>
      </c>
      <c r="Q122" s="29" t="s">
        <v>1932</v>
      </c>
      <c r="R122" s="29" t="s">
        <v>1980</v>
      </c>
      <c r="S122" s="29" t="s">
        <v>1932</v>
      </c>
      <c r="T122" s="52" t="s">
        <v>1980</v>
      </c>
    </row>
    <row r="123" spans="1:20" ht="15.75">
      <c r="A123" s="260"/>
      <c r="B123" s="289"/>
      <c r="C123" s="289" t="s">
        <v>762</v>
      </c>
      <c r="D123" s="37" t="s">
        <v>1933</v>
      </c>
      <c r="E123" s="29" t="s">
        <v>1932</v>
      </c>
      <c r="F123" s="29" t="s">
        <v>1980</v>
      </c>
      <c r="G123" s="29" t="s">
        <v>1932</v>
      </c>
      <c r="H123" s="29" t="s">
        <v>1980</v>
      </c>
      <c r="I123" s="29" t="s">
        <v>1932</v>
      </c>
      <c r="J123" s="29" t="s">
        <v>1980</v>
      </c>
      <c r="K123" s="29" t="s">
        <v>1932</v>
      </c>
      <c r="L123" s="29" t="s">
        <v>1980</v>
      </c>
      <c r="M123" s="29" t="s">
        <v>1932</v>
      </c>
      <c r="N123" s="29" t="s">
        <v>1980</v>
      </c>
      <c r="O123" s="29" t="s">
        <v>1932</v>
      </c>
      <c r="P123" s="29" t="s">
        <v>1980</v>
      </c>
      <c r="Q123" s="29" t="s">
        <v>1932</v>
      </c>
      <c r="R123" s="29" t="s">
        <v>1980</v>
      </c>
      <c r="S123" s="29" t="s">
        <v>1932</v>
      </c>
      <c r="T123" s="52" t="s">
        <v>1980</v>
      </c>
    </row>
    <row r="124" spans="1:20" ht="31.5">
      <c r="A124" s="260"/>
      <c r="B124" s="289"/>
      <c r="C124" s="289"/>
      <c r="D124" s="37" t="s">
        <v>2053</v>
      </c>
      <c r="E124" s="29" t="s">
        <v>1932</v>
      </c>
      <c r="F124" s="29" t="s">
        <v>1980</v>
      </c>
      <c r="G124" s="29" t="s">
        <v>1932</v>
      </c>
      <c r="H124" s="29" t="s">
        <v>1980</v>
      </c>
      <c r="I124" s="29" t="s">
        <v>1932</v>
      </c>
      <c r="J124" s="29" t="s">
        <v>1980</v>
      </c>
      <c r="K124" s="29" t="s">
        <v>1932</v>
      </c>
      <c r="L124" s="29" t="s">
        <v>1980</v>
      </c>
      <c r="M124" s="29" t="s">
        <v>1932</v>
      </c>
      <c r="N124" s="29" t="s">
        <v>1980</v>
      </c>
      <c r="O124" s="29" t="s">
        <v>1932</v>
      </c>
      <c r="P124" s="29" t="s">
        <v>1980</v>
      </c>
      <c r="Q124" s="29" t="s">
        <v>1932</v>
      </c>
      <c r="R124" s="29" t="s">
        <v>1980</v>
      </c>
      <c r="S124" s="29" t="s">
        <v>1932</v>
      </c>
      <c r="T124" s="52" t="s">
        <v>1980</v>
      </c>
    </row>
    <row r="125" spans="1:20" ht="32.25" thickBot="1">
      <c r="A125" s="212"/>
      <c r="B125" s="295"/>
      <c r="C125" s="295"/>
      <c r="D125" s="40" t="s">
        <v>2024</v>
      </c>
      <c r="E125" s="53" t="s">
        <v>1932</v>
      </c>
      <c r="F125" s="53" t="s">
        <v>1980</v>
      </c>
      <c r="G125" s="53" t="s">
        <v>1932</v>
      </c>
      <c r="H125" s="53" t="s">
        <v>1980</v>
      </c>
      <c r="I125" s="53" t="s">
        <v>1932</v>
      </c>
      <c r="J125" s="53" t="s">
        <v>1980</v>
      </c>
      <c r="K125" s="53" t="s">
        <v>1932</v>
      </c>
      <c r="L125" s="53" t="s">
        <v>1980</v>
      </c>
      <c r="M125" s="53" t="s">
        <v>1932</v>
      </c>
      <c r="N125" s="53" t="s">
        <v>1980</v>
      </c>
      <c r="O125" s="53" t="s">
        <v>1932</v>
      </c>
      <c r="P125" s="53" t="s">
        <v>1980</v>
      </c>
      <c r="Q125" s="53" t="s">
        <v>1932</v>
      </c>
      <c r="R125" s="53" t="s">
        <v>1980</v>
      </c>
      <c r="S125" s="53" t="s">
        <v>1932</v>
      </c>
      <c r="T125" s="54" t="s">
        <v>1980</v>
      </c>
    </row>
    <row r="126" spans="1:20" ht="15.75">
      <c r="A126" s="271">
        <v>20</v>
      </c>
      <c r="B126" s="267" t="s">
        <v>791</v>
      </c>
      <c r="C126" s="267" t="s">
        <v>2021</v>
      </c>
      <c r="D126" s="46" t="s">
        <v>1933</v>
      </c>
      <c r="E126" s="46" t="s">
        <v>1932</v>
      </c>
      <c r="F126" s="46" t="s">
        <v>1980</v>
      </c>
      <c r="G126" s="46" t="s">
        <v>1932</v>
      </c>
      <c r="H126" s="46" t="s">
        <v>1980</v>
      </c>
      <c r="I126" s="46" t="s">
        <v>1932</v>
      </c>
      <c r="J126" s="46" t="s">
        <v>1980</v>
      </c>
      <c r="K126" s="46" t="s">
        <v>1932</v>
      </c>
      <c r="L126" s="46" t="s">
        <v>1980</v>
      </c>
      <c r="M126" s="46" t="s">
        <v>1932</v>
      </c>
      <c r="N126" s="46" t="s">
        <v>1980</v>
      </c>
      <c r="O126" s="46" t="s">
        <v>1932</v>
      </c>
      <c r="P126" s="46" t="s">
        <v>1980</v>
      </c>
      <c r="Q126" s="46" t="s">
        <v>1932</v>
      </c>
      <c r="R126" s="46" t="s">
        <v>1980</v>
      </c>
      <c r="S126" s="46" t="s">
        <v>1932</v>
      </c>
      <c r="T126" s="63" t="s">
        <v>1980</v>
      </c>
    </row>
    <row r="127" spans="1:20" ht="31.5">
      <c r="A127" s="293"/>
      <c r="B127" s="287"/>
      <c r="C127" s="287"/>
      <c r="D127" s="29" t="s">
        <v>2053</v>
      </c>
      <c r="E127" s="29" t="s">
        <v>1932</v>
      </c>
      <c r="F127" s="29" t="s">
        <v>1980</v>
      </c>
      <c r="G127" s="29" t="s">
        <v>1932</v>
      </c>
      <c r="H127" s="29" t="s">
        <v>1980</v>
      </c>
      <c r="I127" s="29" t="s">
        <v>1932</v>
      </c>
      <c r="J127" s="29" t="s">
        <v>1980</v>
      </c>
      <c r="K127" s="29" t="s">
        <v>1932</v>
      </c>
      <c r="L127" s="29" t="s">
        <v>1980</v>
      </c>
      <c r="M127" s="29" t="s">
        <v>1932</v>
      </c>
      <c r="N127" s="29" t="s">
        <v>1980</v>
      </c>
      <c r="O127" s="29" t="s">
        <v>1932</v>
      </c>
      <c r="P127" s="29" t="s">
        <v>1980</v>
      </c>
      <c r="Q127" s="29" t="s">
        <v>1932</v>
      </c>
      <c r="R127" s="29" t="s">
        <v>1980</v>
      </c>
      <c r="S127" s="29" t="s">
        <v>1932</v>
      </c>
      <c r="T127" s="52" t="s">
        <v>1980</v>
      </c>
    </row>
    <row r="128" spans="1:20" ht="31.5">
      <c r="A128" s="293"/>
      <c r="B128" s="287"/>
      <c r="C128" s="287"/>
      <c r="D128" s="29" t="s">
        <v>2024</v>
      </c>
      <c r="E128" s="29" t="s">
        <v>1932</v>
      </c>
      <c r="F128" s="29" t="s">
        <v>1980</v>
      </c>
      <c r="G128" s="29" t="s">
        <v>1932</v>
      </c>
      <c r="H128" s="29" t="s">
        <v>1980</v>
      </c>
      <c r="I128" s="29" t="s">
        <v>1932</v>
      </c>
      <c r="J128" s="29" t="s">
        <v>1980</v>
      </c>
      <c r="K128" s="29" t="s">
        <v>1932</v>
      </c>
      <c r="L128" s="29" t="s">
        <v>1980</v>
      </c>
      <c r="M128" s="29" t="s">
        <v>1932</v>
      </c>
      <c r="N128" s="29" t="s">
        <v>1980</v>
      </c>
      <c r="O128" s="29" t="s">
        <v>1932</v>
      </c>
      <c r="P128" s="29" t="s">
        <v>1980</v>
      </c>
      <c r="Q128" s="29" t="s">
        <v>1932</v>
      </c>
      <c r="R128" s="29" t="s">
        <v>1980</v>
      </c>
      <c r="S128" s="29" t="s">
        <v>1932</v>
      </c>
      <c r="T128" s="52" t="s">
        <v>1980</v>
      </c>
    </row>
    <row r="129" spans="1:20" ht="15.75">
      <c r="A129" s="293"/>
      <c r="B129" s="287"/>
      <c r="C129" s="287" t="s">
        <v>2025</v>
      </c>
      <c r="D129" s="29" t="s">
        <v>1933</v>
      </c>
      <c r="E129" s="29" t="s">
        <v>1932</v>
      </c>
      <c r="F129" s="29" t="s">
        <v>1980</v>
      </c>
      <c r="G129" s="29" t="s">
        <v>1932</v>
      </c>
      <c r="H129" s="29" t="s">
        <v>1980</v>
      </c>
      <c r="I129" s="29" t="s">
        <v>1932</v>
      </c>
      <c r="J129" s="29" t="s">
        <v>1980</v>
      </c>
      <c r="K129" s="29" t="s">
        <v>1932</v>
      </c>
      <c r="L129" s="29" t="s">
        <v>1980</v>
      </c>
      <c r="M129" s="29" t="s">
        <v>1932</v>
      </c>
      <c r="N129" s="29" t="s">
        <v>1980</v>
      </c>
      <c r="O129" s="29" t="s">
        <v>1932</v>
      </c>
      <c r="P129" s="29" t="s">
        <v>1980</v>
      </c>
      <c r="Q129" s="29" t="s">
        <v>1932</v>
      </c>
      <c r="R129" s="29" t="s">
        <v>1980</v>
      </c>
      <c r="S129" s="29" t="s">
        <v>1932</v>
      </c>
      <c r="T129" s="52" t="s">
        <v>1980</v>
      </c>
    </row>
    <row r="130" spans="1:20" ht="31.5">
      <c r="A130" s="293"/>
      <c r="B130" s="287"/>
      <c r="C130" s="287"/>
      <c r="D130" s="29" t="s">
        <v>2053</v>
      </c>
      <c r="E130" s="29" t="s">
        <v>1932</v>
      </c>
      <c r="F130" s="29" t="s">
        <v>1980</v>
      </c>
      <c r="G130" s="29" t="s">
        <v>1932</v>
      </c>
      <c r="H130" s="29" t="s">
        <v>1980</v>
      </c>
      <c r="I130" s="29" t="s">
        <v>1932</v>
      </c>
      <c r="J130" s="29" t="s">
        <v>1980</v>
      </c>
      <c r="K130" s="29" t="s">
        <v>1932</v>
      </c>
      <c r="L130" s="29" t="s">
        <v>1980</v>
      </c>
      <c r="M130" s="29" t="s">
        <v>1932</v>
      </c>
      <c r="N130" s="29" t="s">
        <v>1980</v>
      </c>
      <c r="O130" s="29" t="s">
        <v>1932</v>
      </c>
      <c r="P130" s="29" t="s">
        <v>1980</v>
      </c>
      <c r="Q130" s="29" t="s">
        <v>1932</v>
      </c>
      <c r="R130" s="29" t="s">
        <v>1980</v>
      </c>
      <c r="S130" s="29" t="s">
        <v>1932</v>
      </c>
      <c r="T130" s="52" t="s">
        <v>1980</v>
      </c>
    </row>
    <row r="131" spans="1:20" ht="31.5">
      <c r="A131" s="293"/>
      <c r="B131" s="287"/>
      <c r="C131" s="287"/>
      <c r="D131" s="29" t="s">
        <v>2024</v>
      </c>
      <c r="E131" s="29" t="s">
        <v>1932</v>
      </c>
      <c r="F131" s="29" t="s">
        <v>1980</v>
      </c>
      <c r="G131" s="29" t="s">
        <v>1932</v>
      </c>
      <c r="H131" s="29" t="s">
        <v>1980</v>
      </c>
      <c r="I131" s="29" t="s">
        <v>1932</v>
      </c>
      <c r="J131" s="29" t="s">
        <v>1980</v>
      </c>
      <c r="K131" s="29" t="s">
        <v>1932</v>
      </c>
      <c r="L131" s="29" t="s">
        <v>1980</v>
      </c>
      <c r="M131" s="29" t="s">
        <v>1932</v>
      </c>
      <c r="N131" s="29" t="s">
        <v>1980</v>
      </c>
      <c r="O131" s="29" t="s">
        <v>1932</v>
      </c>
      <c r="P131" s="29" t="s">
        <v>1980</v>
      </c>
      <c r="Q131" s="29" t="s">
        <v>1932</v>
      </c>
      <c r="R131" s="29" t="s">
        <v>1980</v>
      </c>
      <c r="S131" s="29" t="s">
        <v>1932</v>
      </c>
      <c r="T131" s="52" t="s">
        <v>1980</v>
      </c>
    </row>
    <row r="132" spans="1:20" ht="15.75">
      <c r="A132" s="293"/>
      <c r="B132" s="287"/>
      <c r="C132" s="287" t="s">
        <v>2027</v>
      </c>
      <c r="D132" s="29" t="s">
        <v>1933</v>
      </c>
      <c r="E132" s="29" t="s">
        <v>1932</v>
      </c>
      <c r="F132" s="29" t="s">
        <v>1980</v>
      </c>
      <c r="G132" s="29" t="s">
        <v>1932</v>
      </c>
      <c r="H132" s="29" t="s">
        <v>1980</v>
      </c>
      <c r="I132" s="29" t="s">
        <v>1932</v>
      </c>
      <c r="J132" s="29" t="s">
        <v>1980</v>
      </c>
      <c r="K132" s="29" t="s">
        <v>1932</v>
      </c>
      <c r="L132" s="29" t="s">
        <v>1980</v>
      </c>
      <c r="M132" s="29" t="s">
        <v>1932</v>
      </c>
      <c r="N132" s="29" t="s">
        <v>1980</v>
      </c>
      <c r="O132" s="29" t="s">
        <v>1932</v>
      </c>
      <c r="P132" s="29" t="s">
        <v>1980</v>
      </c>
      <c r="Q132" s="29" t="s">
        <v>1932</v>
      </c>
      <c r="R132" s="29" t="s">
        <v>1980</v>
      </c>
      <c r="S132" s="29" t="s">
        <v>1932</v>
      </c>
      <c r="T132" s="52" t="s">
        <v>1980</v>
      </c>
    </row>
    <row r="133" spans="1:20" ht="31.5">
      <c r="A133" s="293"/>
      <c r="B133" s="287"/>
      <c r="C133" s="287"/>
      <c r="D133" s="29" t="s">
        <v>2053</v>
      </c>
      <c r="E133" s="29" t="s">
        <v>1932</v>
      </c>
      <c r="F133" s="29" t="s">
        <v>1980</v>
      </c>
      <c r="G133" s="29" t="s">
        <v>1932</v>
      </c>
      <c r="H133" s="29" t="s">
        <v>1980</v>
      </c>
      <c r="I133" s="29" t="s">
        <v>1932</v>
      </c>
      <c r="J133" s="29" t="s">
        <v>1980</v>
      </c>
      <c r="K133" s="29" t="s">
        <v>1932</v>
      </c>
      <c r="L133" s="29" t="s">
        <v>1980</v>
      </c>
      <c r="M133" s="29" t="s">
        <v>1932</v>
      </c>
      <c r="N133" s="29" t="s">
        <v>1980</v>
      </c>
      <c r="O133" s="29" t="s">
        <v>1932</v>
      </c>
      <c r="P133" s="29" t="s">
        <v>1980</v>
      </c>
      <c r="Q133" s="29" t="s">
        <v>1932</v>
      </c>
      <c r="R133" s="29" t="s">
        <v>1980</v>
      </c>
      <c r="S133" s="29" t="s">
        <v>1932</v>
      </c>
      <c r="T133" s="52" t="s">
        <v>1980</v>
      </c>
    </row>
    <row r="134" spans="1:20" ht="32.25" thickBot="1">
      <c r="A134" s="256"/>
      <c r="B134" s="334"/>
      <c r="C134" s="334"/>
      <c r="D134" s="53" t="s">
        <v>2024</v>
      </c>
      <c r="E134" s="53" t="s">
        <v>1932</v>
      </c>
      <c r="F134" s="53" t="s">
        <v>1980</v>
      </c>
      <c r="G134" s="53" t="s">
        <v>1932</v>
      </c>
      <c r="H134" s="53" t="s">
        <v>1980</v>
      </c>
      <c r="I134" s="53" t="s">
        <v>1932</v>
      </c>
      <c r="J134" s="53" t="s">
        <v>1980</v>
      </c>
      <c r="K134" s="53" t="s">
        <v>1932</v>
      </c>
      <c r="L134" s="53" t="s">
        <v>1980</v>
      </c>
      <c r="M134" s="53" t="s">
        <v>1932</v>
      </c>
      <c r="N134" s="53" t="s">
        <v>1980</v>
      </c>
      <c r="O134" s="53" t="s">
        <v>1932</v>
      </c>
      <c r="P134" s="53" t="s">
        <v>1980</v>
      </c>
      <c r="Q134" s="53" t="s">
        <v>1932</v>
      </c>
      <c r="R134" s="53" t="s">
        <v>1980</v>
      </c>
      <c r="S134" s="53" t="s">
        <v>1932</v>
      </c>
      <c r="T134" s="54" t="s">
        <v>1980</v>
      </c>
    </row>
    <row r="135" spans="1:20" ht="15.75">
      <c r="A135" s="332">
        <v>21</v>
      </c>
      <c r="B135" s="333" t="s">
        <v>45</v>
      </c>
      <c r="C135" s="333" t="s">
        <v>1952</v>
      </c>
      <c r="D135" s="87" t="s">
        <v>504</v>
      </c>
      <c r="E135" s="46" t="s">
        <v>1932</v>
      </c>
      <c r="F135" s="46" t="s">
        <v>1980</v>
      </c>
      <c r="G135" s="46" t="s">
        <v>1932</v>
      </c>
      <c r="H135" s="46" t="s">
        <v>1980</v>
      </c>
      <c r="I135" s="46" t="s">
        <v>1932</v>
      </c>
      <c r="J135" s="46" t="s">
        <v>1980</v>
      </c>
      <c r="K135" s="46" t="s">
        <v>1932</v>
      </c>
      <c r="L135" s="46" t="s">
        <v>1980</v>
      </c>
      <c r="M135" s="46" t="s">
        <v>1932</v>
      </c>
      <c r="N135" s="46" t="s">
        <v>1980</v>
      </c>
      <c r="O135" s="46" t="s">
        <v>1932</v>
      </c>
      <c r="P135" s="46" t="s">
        <v>1980</v>
      </c>
      <c r="Q135" s="46" t="s">
        <v>1932</v>
      </c>
      <c r="R135" s="46" t="s">
        <v>1980</v>
      </c>
      <c r="S135" s="46" t="s">
        <v>1932</v>
      </c>
      <c r="T135" s="63" t="s">
        <v>1980</v>
      </c>
    </row>
    <row r="136" spans="1:20" ht="31.5">
      <c r="A136" s="325"/>
      <c r="B136" s="328"/>
      <c r="C136" s="328"/>
      <c r="D136" s="31" t="s">
        <v>505</v>
      </c>
      <c r="E136" s="29" t="s">
        <v>1932</v>
      </c>
      <c r="F136" s="29" t="s">
        <v>1980</v>
      </c>
      <c r="G136" s="29" t="s">
        <v>1932</v>
      </c>
      <c r="H136" s="29" t="s">
        <v>1980</v>
      </c>
      <c r="I136" s="29" t="s">
        <v>1932</v>
      </c>
      <c r="J136" s="29" t="s">
        <v>1980</v>
      </c>
      <c r="K136" s="29" t="s">
        <v>1932</v>
      </c>
      <c r="L136" s="29" t="s">
        <v>1980</v>
      </c>
      <c r="M136" s="29" t="s">
        <v>1932</v>
      </c>
      <c r="N136" s="29" t="s">
        <v>1980</v>
      </c>
      <c r="O136" s="29" t="s">
        <v>1932</v>
      </c>
      <c r="P136" s="29" t="s">
        <v>1980</v>
      </c>
      <c r="Q136" s="29" t="s">
        <v>1932</v>
      </c>
      <c r="R136" s="29" t="s">
        <v>1980</v>
      </c>
      <c r="S136" s="29" t="s">
        <v>1932</v>
      </c>
      <c r="T136" s="52" t="s">
        <v>1980</v>
      </c>
    </row>
    <row r="137" spans="1:20" ht="31.5">
      <c r="A137" s="325"/>
      <c r="B137" s="328"/>
      <c r="C137" s="330"/>
      <c r="D137" s="31" t="s">
        <v>506</v>
      </c>
      <c r="E137" s="29" t="s">
        <v>1932</v>
      </c>
      <c r="F137" s="29" t="s">
        <v>1980</v>
      </c>
      <c r="G137" s="29" t="s">
        <v>1932</v>
      </c>
      <c r="H137" s="29" t="s">
        <v>1980</v>
      </c>
      <c r="I137" s="29" t="s">
        <v>1932</v>
      </c>
      <c r="J137" s="29" t="s">
        <v>1980</v>
      </c>
      <c r="K137" s="29" t="s">
        <v>1932</v>
      </c>
      <c r="L137" s="29" t="s">
        <v>1980</v>
      </c>
      <c r="M137" s="29" t="s">
        <v>1932</v>
      </c>
      <c r="N137" s="29" t="s">
        <v>1980</v>
      </c>
      <c r="O137" s="29" t="s">
        <v>1932</v>
      </c>
      <c r="P137" s="29" t="s">
        <v>1980</v>
      </c>
      <c r="Q137" s="29" t="s">
        <v>1932</v>
      </c>
      <c r="R137" s="29" t="s">
        <v>1980</v>
      </c>
      <c r="S137" s="29" t="s">
        <v>1932</v>
      </c>
      <c r="T137" s="52" t="s">
        <v>1980</v>
      </c>
    </row>
    <row r="138" spans="1:20" ht="15.75">
      <c r="A138" s="325"/>
      <c r="B138" s="328"/>
      <c r="C138" s="327" t="s">
        <v>1953</v>
      </c>
      <c r="D138" s="31" t="s">
        <v>504</v>
      </c>
      <c r="E138" s="29" t="s">
        <v>1932</v>
      </c>
      <c r="F138" s="29" t="s">
        <v>1980</v>
      </c>
      <c r="G138" s="29" t="s">
        <v>1932</v>
      </c>
      <c r="H138" s="29" t="s">
        <v>1980</v>
      </c>
      <c r="I138" s="29" t="s">
        <v>1932</v>
      </c>
      <c r="J138" s="29" t="s">
        <v>1980</v>
      </c>
      <c r="K138" s="29" t="s">
        <v>1932</v>
      </c>
      <c r="L138" s="29" t="s">
        <v>1980</v>
      </c>
      <c r="M138" s="29" t="s">
        <v>1932</v>
      </c>
      <c r="N138" s="29" t="s">
        <v>1980</v>
      </c>
      <c r="O138" s="29" t="s">
        <v>1932</v>
      </c>
      <c r="P138" s="29" t="s">
        <v>1980</v>
      </c>
      <c r="Q138" s="29" t="s">
        <v>1932</v>
      </c>
      <c r="R138" s="29" t="s">
        <v>1980</v>
      </c>
      <c r="S138" s="29" t="s">
        <v>1932</v>
      </c>
      <c r="T138" s="52" t="s">
        <v>1980</v>
      </c>
    </row>
    <row r="139" spans="1:20" ht="31.5">
      <c r="A139" s="325"/>
      <c r="B139" s="328"/>
      <c r="C139" s="328"/>
      <c r="D139" s="31" t="s">
        <v>505</v>
      </c>
      <c r="E139" s="29" t="s">
        <v>1932</v>
      </c>
      <c r="F139" s="29" t="s">
        <v>1980</v>
      </c>
      <c r="G139" s="29" t="s">
        <v>1932</v>
      </c>
      <c r="H139" s="29" t="s">
        <v>1980</v>
      </c>
      <c r="I139" s="29" t="s">
        <v>1932</v>
      </c>
      <c r="J139" s="29" t="s">
        <v>1980</v>
      </c>
      <c r="K139" s="29" t="s">
        <v>1932</v>
      </c>
      <c r="L139" s="29" t="s">
        <v>1980</v>
      </c>
      <c r="M139" s="29" t="s">
        <v>1932</v>
      </c>
      <c r="N139" s="29" t="s">
        <v>1980</v>
      </c>
      <c r="O139" s="29" t="s">
        <v>1932</v>
      </c>
      <c r="P139" s="29" t="s">
        <v>1980</v>
      </c>
      <c r="Q139" s="29" t="s">
        <v>1932</v>
      </c>
      <c r="R139" s="29" t="s">
        <v>1980</v>
      </c>
      <c r="S139" s="29" t="s">
        <v>1932</v>
      </c>
      <c r="T139" s="52" t="s">
        <v>1980</v>
      </c>
    </row>
    <row r="140" spans="1:20" ht="31.5">
      <c r="A140" s="325"/>
      <c r="B140" s="328"/>
      <c r="C140" s="330"/>
      <c r="D140" s="31" t="s">
        <v>506</v>
      </c>
      <c r="E140" s="29" t="s">
        <v>1932</v>
      </c>
      <c r="F140" s="29" t="s">
        <v>1980</v>
      </c>
      <c r="G140" s="29" t="s">
        <v>1932</v>
      </c>
      <c r="H140" s="29" t="s">
        <v>1980</v>
      </c>
      <c r="I140" s="29" t="s">
        <v>1932</v>
      </c>
      <c r="J140" s="29" t="s">
        <v>1980</v>
      </c>
      <c r="K140" s="29" t="s">
        <v>1932</v>
      </c>
      <c r="L140" s="29" t="s">
        <v>1980</v>
      </c>
      <c r="M140" s="29" t="s">
        <v>1932</v>
      </c>
      <c r="N140" s="29" t="s">
        <v>1980</v>
      </c>
      <c r="O140" s="29" t="s">
        <v>1932</v>
      </c>
      <c r="P140" s="29" t="s">
        <v>1980</v>
      </c>
      <c r="Q140" s="29" t="s">
        <v>1932</v>
      </c>
      <c r="R140" s="29" t="s">
        <v>1980</v>
      </c>
      <c r="S140" s="29" t="s">
        <v>1932</v>
      </c>
      <c r="T140" s="52" t="s">
        <v>1980</v>
      </c>
    </row>
    <row r="141" spans="1:20" ht="15.75">
      <c r="A141" s="325"/>
      <c r="B141" s="328"/>
      <c r="C141" s="327" t="s">
        <v>1939</v>
      </c>
      <c r="D141" s="31" t="s">
        <v>504</v>
      </c>
      <c r="E141" s="29" t="s">
        <v>1932</v>
      </c>
      <c r="F141" s="29" t="s">
        <v>1980</v>
      </c>
      <c r="G141" s="29" t="s">
        <v>1932</v>
      </c>
      <c r="H141" s="29" t="s">
        <v>1980</v>
      </c>
      <c r="I141" s="29" t="s">
        <v>1932</v>
      </c>
      <c r="J141" s="29" t="s">
        <v>1980</v>
      </c>
      <c r="K141" s="29" t="s">
        <v>1932</v>
      </c>
      <c r="L141" s="29" t="s">
        <v>1980</v>
      </c>
      <c r="M141" s="29" t="s">
        <v>1932</v>
      </c>
      <c r="N141" s="29" t="s">
        <v>1980</v>
      </c>
      <c r="O141" s="29" t="s">
        <v>1932</v>
      </c>
      <c r="P141" s="29" t="s">
        <v>1980</v>
      </c>
      <c r="Q141" s="29" t="s">
        <v>1932</v>
      </c>
      <c r="R141" s="29" t="s">
        <v>1980</v>
      </c>
      <c r="S141" s="29" t="s">
        <v>1932</v>
      </c>
      <c r="T141" s="52" t="s">
        <v>1980</v>
      </c>
    </row>
    <row r="142" spans="1:20" ht="31.5">
      <c r="A142" s="325"/>
      <c r="B142" s="328"/>
      <c r="C142" s="328"/>
      <c r="D142" s="31" t="s">
        <v>505</v>
      </c>
      <c r="E142" s="29" t="s">
        <v>1932</v>
      </c>
      <c r="F142" s="29" t="s">
        <v>1980</v>
      </c>
      <c r="G142" s="29" t="s">
        <v>1932</v>
      </c>
      <c r="H142" s="29" t="s">
        <v>1980</v>
      </c>
      <c r="I142" s="29" t="s">
        <v>1932</v>
      </c>
      <c r="J142" s="29" t="s">
        <v>1980</v>
      </c>
      <c r="K142" s="29" t="s">
        <v>1932</v>
      </c>
      <c r="L142" s="29" t="s">
        <v>1980</v>
      </c>
      <c r="M142" s="29" t="s">
        <v>1932</v>
      </c>
      <c r="N142" s="29" t="s">
        <v>1980</v>
      </c>
      <c r="O142" s="29" t="s">
        <v>1932</v>
      </c>
      <c r="P142" s="29" t="s">
        <v>1980</v>
      </c>
      <c r="Q142" s="29" t="s">
        <v>1932</v>
      </c>
      <c r="R142" s="29" t="s">
        <v>1980</v>
      </c>
      <c r="S142" s="29" t="s">
        <v>1932</v>
      </c>
      <c r="T142" s="52" t="s">
        <v>1980</v>
      </c>
    </row>
    <row r="143" spans="1:20" ht="31.5">
      <c r="A143" s="331"/>
      <c r="B143" s="330"/>
      <c r="C143" s="330"/>
      <c r="D143" s="31" t="s">
        <v>506</v>
      </c>
      <c r="E143" s="29" t="s">
        <v>1932</v>
      </c>
      <c r="F143" s="29" t="s">
        <v>1980</v>
      </c>
      <c r="G143" s="29" t="s">
        <v>1932</v>
      </c>
      <c r="H143" s="29" t="s">
        <v>1980</v>
      </c>
      <c r="I143" s="29" t="s">
        <v>1932</v>
      </c>
      <c r="J143" s="29" t="s">
        <v>1980</v>
      </c>
      <c r="K143" s="29" t="s">
        <v>1932</v>
      </c>
      <c r="L143" s="29" t="s">
        <v>1980</v>
      </c>
      <c r="M143" s="29" t="s">
        <v>1932</v>
      </c>
      <c r="N143" s="29" t="s">
        <v>1980</v>
      </c>
      <c r="O143" s="29" t="s">
        <v>1932</v>
      </c>
      <c r="P143" s="29" t="s">
        <v>1980</v>
      </c>
      <c r="Q143" s="29" t="s">
        <v>1932</v>
      </c>
      <c r="R143" s="29" t="s">
        <v>1980</v>
      </c>
      <c r="S143" s="29" t="s">
        <v>1932</v>
      </c>
      <c r="T143" s="52" t="s">
        <v>1980</v>
      </c>
    </row>
    <row r="144" spans="1:20" ht="15.75">
      <c r="A144" s="324">
        <v>22</v>
      </c>
      <c r="B144" s="327" t="s">
        <v>46</v>
      </c>
      <c r="C144" s="327" t="s">
        <v>1954</v>
      </c>
      <c r="D144" s="31" t="s">
        <v>504</v>
      </c>
      <c r="E144" s="29" t="s">
        <v>1932</v>
      </c>
      <c r="F144" s="29" t="s">
        <v>1980</v>
      </c>
      <c r="G144" s="29" t="s">
        <v>1932</v>
      </c>
      <c r="H144" s="29" t="s">
        <v>1980</v>
      </c>
      <c r="I144" s="29" t="s">
        <v>1932</v>
      </c>
      <c r="J144" s="29" t="s">
        <v>1980</v>
      </c>
      <c r="K144" s="29" t="s">
        <v>1932</v>
      </c>
      <c r="L144" s="29" t="s">
        <v>1980</v>
      </c>
      <c r="M144" s="29" t="s">
        <v>1932</v>
      </c>
      <c r="N144" s="29" t="s">
        <v>1980</v>
      </c>
      <c r="O144" s="29" t="s">
        <v>1932</v>
      </c>
      <c r="P144" s="29" t="s">
        <v>1980</v>
      </c>
      <c r="Q144" s="29" t="s">
        <v>1932</v>
      </c>
      <c r="R144" s="29" t="s">
        <v>1980</v>
      </c>
      <c r="S144" s="29" t="s">
        <v>1932</v>
      </c>
      <c r="T144" s="52" t="s">
        <v>1980</v>
      </c>
    </row>
    <row r="145" spans="1:20" ht="31.5">
      <c r="A145" s="325"/>
      <c r="B145" s="328"/>
      <c r="C145" s="328"/>
      <c r="D145" s="31" t="s">
        <v>505</v>
      </c>
      <c r="E145" s="29" t="s">
        <v>1932</v>
      </c>
      <c r="F145" s="29" t="s">
        <v>1980</v>
      </c>
      <c r="G145" s="29" t="s">
        <v>1932</v>
      </c>
      <c r="H145" s="29" t="s">
        <v>1980</v>
      </c>
      <c r="I145" s="29" t="s">
        <v>1932</v>
      </c>
      <c r="J145" s="29" t="s">
        <v>1980</v>
      </c>
      <c r="K145" s="29" t="s">
        <v>1932</v>
      </c>
      <c r="L145" s="29" t="s">
        <v>1980</v>
      </c>
      <c r="M145" s="29" t="s">
        <v>1932</v>
      </c>
      <c r="N145" s="29" t="s">
        <v>1980</v>
      </c>
      <c r="O145" s="29" t="s">
        <v>1932</v>
      </c>
      <c r="P145" s="29" t="s">
        <v>1980</v>
      </c>
      <c r="Q145" s="29" t="s">
        <v>1932</v>
      </c>
      <c r="R145" s="29" t="s">
        <v>1980</v>
      </c>
      <c r="S145" s="29" t="s">
        <v>1932</v>
      </c>
      <c r="T145" s="52" t="s">
        <v>1980</v>
      </c>
    </row>
    <row r="146" spans="1:20" ht="31.5">
      <c r="A146" s="325"/>
      <c r="B146" s="328"/>
      <c r="C146" s="330"/>
      <c r="D146" s="31" t="s">
        <v>506</v>
      </c>
      <c r="E146" s="29" t="s">
        <v>1932</v>
      </c>
      <c r="F146" s="29" t="s">
        <v>1980</v>
      </c>
      <c r="G146" s="29" t="s">
        <v>1932</v>
      </c>
      <c r="H146" s="29" t="s">
        <v>1980</v>
      </c>
      <c r="I146" s="29" t="s">
        <v>1932</v>
      </c>
      <c r="J146" s="29" t="s">
        <v>1980</v>
      </c>
      <c r="K146" s="29" t="s">
        <v>1932</v>
      </c>
      <c r="L146" s="29" t="s">
        <v>1980</v>
      </c>
      <c r="M146" s="29" t="s">
        <v>1932</v>
      </c>
      <c r="N146" s="29" t="s">
        <v>1980</v>
      </c>
      <c r="O146" s="29" t="s">
        <v>1932</v>
      </c>
      <c r="P146" s="29" t="s">
        <v>1980</v>
      </c>
      <c r="Q146" s="29" t="s">
        <v>1932</v>
      </c>
      <c r="R146" s="29" t="s">
        <v>1980</v>
      </c>
      <c r="S146" s="29" t="s">
        <v>1932</v>
      </c>
      <c r="T146" s="52" t="s">
        <v>1980</v>
      </c>
    </row>
    <row r="147" spans="1:20" ht="15.75">
      <c r="A147" s="325"/>
      <c r="B147" s="328"/>
      <c r="C147" s="327" t="s">
        <v>1941</v>
      </c>
      <c r="D147" s="31" t="s">
        <v>504</v>
      </c>
      <c r="E147" s="29" t="s">
        <v>1932</v>
      </c>
      <c r="F147" s="29" t="s">
        <v>1980</v>
      </c>
      <c r="G147" s="29" t="s">
        <v>1932</v>
      </c>
      <c r="H147" s="29" t="s">
        <v>1980</v>
      </c>
      <c r="I147" s="29" t="s">
        <v>1932</v>
      </c>
      <c r="J147" s="29" t="s">
        <v>1980</v>
      </c>
      <c r="K147" s="29" t="s">
        <v>1932</v>
      </c>
      <c r="L147" s="29" t="s">
        <v>1980</v>
      </c>
      <c r="M147" s="29" t="s">
        <v>1932</v>
      </c>
      <c r="N147" s="29" t="s">
        <v>1980</v>
      </c>
      <c r="O147" s="29" t="s">
        <v>1932</v>
      </c>
      <c r="P147" s="29" t="s">
        <v>1980</v>
      </c>
      <c r="Q147" s="29" t="s">
        <v>1932</v>
      </c>
      <c r="R147" s="29" t="s">
        <v>1980</v>
      </c>
      <c r="S147" s="29" t="s">
        <v>1932</v>
      </c>
      <c r="T147" s="52" t="s">
        <v>1980</v>
      </c>
    </row>
    <row r="148" spans="1:20" ht="31.5">
      <c r="A148" s="325"/>
      <c r="B148" s="328"/>
      <c r="C148" s="328"/>
      <c r="D148" s="31" t="s">
        <v>505</v>
      </c>
      <c r="E148" s="29" t="s">
        <v>1932</v>
      </c>
      <c r="F148" s="29" t="s">
        <v>1980</v>
      </c>
      <c r="G148" s="29" t="s">
        <v>1932</v>
      </c>
      <c r="H148" s="29" t="s">
        <v>1980</v>
      </c>
      <c r="I148" s="29" t="s">
        <v>1932</v>
      </c>
      <c r="J148" s="29" t="s">
        <v>1980</v>
      </c>
      <c r="K148" s="29" t="s">
        <v>1932</v>
      </c>
      <c r="L148" s="29" t="s">
        <v>1980</v>
      </c>
      <c r="M148" s="29" t="s">
        <v>1932</v>
      </c>
      <c r="N148" s="29" t="s">
        <v>1980</v>
      </c>
      <c r="O148" s="29" t="s">
        <v>1932</v>
      </c>
      <c r="P148" s="29" t="s">
        <v>1980</v>
      </c>
      <c r="Q148" s="29" t="s">
        <v>1932</v>
      </c>
      <c r="R148" s="29" t="s">
        <v>1980</v>
      </c>
      <c r="S148" s="29" t="s">
        <v>1932</v>
      </c>
      <c r="T148" s="52" t="s">
        <v>1980</v>
      </c>
    </row>
    <row r="149" spans="1:20" ht="31.5">
      <c r="A149" s="331"/>
      <c r="B149" s="330"/>
      <c r="C149" s="330"/>
      <c r="D149" s="31" t="s">
        <v>506</v>
      </c>
      <c r="E149" s="29" t="s">
        <v>1932</v>
      </c>
      <c r="F149" s="29" t="s">
        <v>1980</v>
      </c>
      <c r="G149" s="29" t="s">
        <v>1932</v>
      </c>
      <c r="H149" s="29" t="s">
        <v>1980</v>
      </c>
      <c r="I149" s="29" t="s">
        <v>1932</v>
      </c>
      <c r="J149" s="29" t="s">
        <v>1980</v>
      </c>
      <c r="K149" s="29" t="s">
        <v>1932</v>
      </c>
      <c r="L149" s="29" t="s">
        <v>1980</v>
      </c>
      <c r="M149" s="29" t="s">
        <v>1932</v>
      </c>
      <c r="N149" s="29" t="s">
        <v>1980</v>
      </c>
      <c r="O149" s="29" t="s">
        <v>1932</v>
      </c>
      <c r="P149" s="29" t="s">
        <v>1980</v>
      </c>
      <c r="Q149" s="29" t="s">
        <v>1932</v>
      </c>
      <c r="R149" s="29" t="s">
        <v>1980</v>
      </c>
      <c r="S149" s="29" t="s">
        <v>1932</v>
      </c>
      <c r="T149" s="52" t="s">
        <v>1980</v>
      </c>
    </row>
    <row r="150" spans="1:20" ht="15.75">
      <c r="A150" s="324">
        <v>23</v>
      </c>
      <c r="B150" s="327" t="s">
        <v>49</v>
      </c>
      <c r="C150" s="327" t="s">
        <v>1946</v>
      </c>
      <c r="D150" s="31" t="s">
        <v>504</v>
      </c>
      <c r="E150" s="29" t="s">
        <v>1932</v>
      </c>
      <c r="F150" s="29" t="s">
        <v>1980</v>
      </c>
      <c r="G150" s="29" t="s">
        <v>1932</v>
      </c>
      <c r="H150" s="29" t="s">
        <v>1980</v>
      </c>
      <c r="I150" s="29" t="s">
        <v>1932</v>
      </c>
      <c r="J150" s="29" t="s">
        <v>1980</v>
      </c>
      <c r="K150" s="29" t="s">
        <v>1932</v>
      </c>
      <c r="L150" s="29" t="s">
        <v>1980</v>
      </c>
      <c r="M150" s="29" t="s">
        <v>1932</v>
      </c>
      <c r="N150" s="29" t="s">
        <v>1980</v>
      </c>
      <c r="O150" s="29" t="s">
        <v>1932</v>
      </c>
      <c r="P150" s="29" t="s">
        <v>1980</v>
      </c>
      <c r="Q150" s="29" t="s">
        <v>1932</v>
      </c>
      <c r="R150" s="29" t="s">
        <v>1980</v>
      </c>
      <c r="S150" s="29" t="s">
        <v>1932</v>
      </c>
      <c r="T150" s="52" t="s">
        <v>1980</v>
      </c>
    </row>
    <row r="151" spans="1:20" ht="31.5">
      <c r="A151" s="325"/>
      <c r="B151" s="328"/>
      <c r="C151" s="328"/>
      <c r="D151" s="31" t="s">
        <v>505</v>
      </c>
      <c r="E151" s="29" t="s">
        <v>1932</v>
      </c>
      <c r="F151" s="29" t="s">
        <v>1980</v>
      </c>
      <c r="G151" s="29" t="s">
        <v>1932</v>
      </c>
      <c r="H151" s="29" t="s">
        <v>1980</v>
      </c>
      <c r="I151" s="29" t="s">
        <v>1932</v>
      </c>
      <c r="J151" s="29" t="s">
        <v>1980</v>
      </c>
      <c r="K151" s="29" t="s">
        <v>1932</v>
      </c>
      <c r="L151" s="29" t="s">
        <v>1980</v>
      </c>
      <c r="M151" s="29" t="s">
        <v>1932</v>
      </c>
      <c r="N151" s="29" t="s">
        <v>1980</v>
      </c>
      <c r="O151" s="29" t="s">
        <v>1932</v>
      </c>
      <c r="P151" s="29" t="s">
        <v>1980</v>
      </c>
      <c r="Q151" s="29" t="s">
        <v>1932</v>
      </c>
      <c r="R151" s="29" t="s">
        <v>1980</v>
      </c>
      <c r="S151" s="29" t="s">
        <v>1932</v>
      </c>
      <c r="T151" s="52" t="s">
        <v>1980</v>
      </c>
    </row>
    <row r="152" spans="1:20" ht="31.5">
      <c r="A152" s="331"/>
      <c r="B152" s="330"/>
      <c r="C152" s="330"/>
      <c r="D152" s="31" t="s">
        <v>506</v>
      </c>
      <c r="E152" s="29" t="s">
        <v>1932</v>
      </c>
      <c r="F152" s="29" t="s">
        <v>1980</v>
      </c>
      <c r="G152" s="29" t="s">
        <v>1932</v>
      </c>
      <c r="H152" s="29" t="s">
        <v>1980</v>
      </c>
      <c r="I152" s="29" t="s">
        <v>1932</v>
      </c>
      <c r="J152" s="29" t="s">
        <v>1980</v>
      </c>
      <c r="K152" s="29" t="s">
        <v>1932</v>
      </c>
      <c r="L152" s="29" t="s">
        <v>1980</v>
      </c>
      <c r="M152" s="29" t="s">
        <v>1932</v>
      </c>
      <c r="N152" s="29" t="s">
        <v>1980</v>
      </c>
      <c r="O152" s="29" t="s">
        <v>1932</v>
      </c>
      <c r="P152" s="29" t="s">
        <v>1980</v>
      </c>
      <c r="Q152" s="29" t="s">
        <v>1932</v>
      </c>
      <c r="R152" s="29" t="s">
        <v>1980</v>
      </c>
      <c r="S152" s="29" t="s">
        <v>1932</v>
      </c>
      <c r="T152" s="52" t="s">
        <v>1980</v>
      </c>
    </row>
    <row r="153" spans="1:20" ht="15.75">
      <c r="A153" s="324">
        <v>24</v>
      </c>
      <c r="B153" s="327" t="s">
        <v>47</v>
      </c>
      <c r="C153" s="327" t="s">
        <v>1942</v>
      </c>
      <c r="D153" s="31" t="s">
        <v>504</v>
      </c>
      <c r="E153" s="29" t="s">
        <v>1932</v>
      </c>
      <c r="F153" s="29" t="s">
        <v>1980</v>
      </c>
      <c r="G153" s="29" t="s">
        <v>1932</v>
      </c>
      <c r="H153" s="29" t="s">
        <v>1980</v>
      </c>
      <c r="I153" s="29" t="s">
        <v>1932</v>
      </c>
      <c r="J153" s="29" t="s">
        <v>1980</v>
      </c>
      <c r="K153" s="29" t="s">
        <v>1932</v>
      </c>
      <c r="L153" s="29" t="s">
        <v>1980</v>
      </c>
      <c r="M153" s="29" t="s">
        <v>1932</v>
      </c>
      <c r="N153" s="29" t="s">
        <v>1980</v>
      </c>
      <c r="O153" s="29" t="s">
        <v>1932</v>
      </c>
      <c r="P153" s="29" t="s">
        <v>1980</v>
      </c>
      <c r="Q153" s="29" t="s">
        <v>1932</v>
      </c>
      <c r="R153" s="29" t="s">
        <v>1980</v>
      </c>
      <c r="S153" s="29" t="s">
        <v>1932</v>
      </c>
      <c r="T153" s="52" t="s">
        <v>1980</v>
      </c>
    </row>
    <row r="154" spans="1:20" ht="31.5">
      <c r="A154" s="325"/>
      <c r="B154" s="328"/>
      <c r="C154" s="328"/>
      <c r="D154" s="31" t="s">
        <v>505</v>
      </c>
      <c r="E154" s="29" t="s">
        <v>1932</v>
      </c>
      <c r="F154" s="29" t="s">
        <v>1980</v>
      </c>
      <c r="G154" s="29" t="s">
        <v>1932</v>
      </c>
      <c r="H154" s="29" t="s">
        <v>1980</v>
      </c>
      <c r="I154" s="29" t="s">
        <v>1932</v>
      </c>
      <c r="J154" s="29" t="s">
        <v>1980</v>
      </c>
      <c r="K154" s="29" t="s">
        <v>1932</v>
      </c>
      <c r="L154" s="29" t="s">
        <v>1980</v>
      </c>
      <c r="M154" s="29" t="s">
        <v>1932</v>
      </c>
      <c r="N154" s="29" t="s">
        <v>1980</v>
      </c>
      <c r="O154" s="29" t="s">
        <v>1932</v>
      </c>
      <c r="P154" s="29" t="s">
        <v>1980</v>
      </c>
      <c r="Q154" s="29" t="s">
        <v>1932</v>
      </c>
      <c r="R154" s="29" t="s">
        <v>1980</v>
      </c>
      <c r="S154" s="29" t="s">
        <v>1932</v>
      </c>
      <c r="T154" s="52" t="s">
        <v>1980</v>
      </c>
    </row>
    <row r="155" spans="1:20" ht="31.5">
      <c r="A155" s="331"/>
      <c r="B155" s="330"/>
      <c r="C155" s="330"/>
      <c r="D155" s="31" t="s">
        <v>506</v>
      </c>
      <c r="E155" s="29" t="s">
        <v>1932</v>
      </c>
      <c r="F155" s="29" t="s">
        <v>1980</v>
      </c>
      <c r="G155" s="29" t="s">
        <v>1932</v>
      </c>
      <c r="H155" s="29" t="s">
        <v>1980</v>
      </c>
      <c r="I155" s="29" t="s">
        <v>1932</v>
      </c>
      <c r="J155" s="29" t="s">
        <v>1980</v>
      </c>
      <c r="K155" s="29" t="s">
        <v>1932</v>
      </c>
      <c r="L155" s="29" t="s">
        <v>1980</v>
      </c>
      <c r="M155" s="29" t="s">
        <v>1932</v>
      </c>
      <c r="N155" s="29" t="s">
        <v>1980</v>
      </c>
      <c r="O155" s="29" t="s">
        <v>1932</v>
      </c>
      <c r="P155" s="29" t="s">
        <v>1980</v>
      </c>
      <c r="Q155" s="29" t="s">
        <v>1932</v>
      </c>
      <c r="R155" s="29" t="s">
        <v>1980</v>
      </c>
      <c r="S155" s="29" t="s">
        <v>1932</v>
      </c>
      <c r="T155" s="52" t="s">
        <v>1980</v>
      </c>
    </row>
    <row r="156" spans="1:20" ht="15.75">
      <c r="A156" s="324">
        <v>25</v>
      </c>
      <c r="B156" s="327" t="s">
        <v>48</v>
      </c>
      <c r="C156" s="327" t="s">
        <v>1955</v>
      </c>
      <c r="D156" s="31" t="s">
        <v>504</v>
      </c>
      <c r="E156" s="29" t="s">
        <v>1932</v>
      </c>
      <c r="F156" s="29" t="s">
        <v>1980</v>
      </c>
      <c r="G156" s="29" t="s">
        <v>1932</v>
      </c>
      <c r="H156" s="29" t="s">
        <v>1980</v>
      </c>
      <c r="I156" s="29" t="s">
        <v>1932</v>
      </c>
      <c r="J156" s="29" t="s">
        <v>1980</v>
      </c>
      <c r="K156" s="29" t="s">
        <v>1932</v>
      </c>
      <c r="L156" s="29" t="s">
        <v>1980</v>
      </c>
      <c r="M156" s="29" t="s">
        <v>1932</v>
      </c>
      <c r="N156" s="29" t="s">
        <v>1980</v>
      </c>
      <c r="O156" s="29" t="s">
        <v>1932</v>
      </c>
      <c r="P156" s="29" t="s">
        <v>1980</v>
      </c>
      <c r="Q156" s="29" t="s">
        <v>1932</v>
      </c>
      <c r="R156" s="29" t="s">
        <v>1980</v>
      </c>
      <c r="S156" s="29" t="s">
        <v>1932</v>
      </c>
      <c r="T156" s="52" t="s">
        <v>1980</v>
      </c>
    </row>
    <row r="157" spans="1:20" ht="31.5">
      <c r="A157" s="325"/>
      <c r="B157" s="328"/>
      <c r="C157" s="328"/>
      <c r="D157" s="31" t="s">
        <v>505</v>
      </c>
      <c r="E157" s="29" t="s">
        <v>1932</v>
      </c>
      <c r="F157" s="29" t="s">
        <v>1980</v>
      </c>
      <c r="G157" s="29" t="s">
        <v>1932</v>
      </c>
      <c r="H157" s="29" t="s">
        <v>1980</v>
      </c>
      <c r="I157" s="29" t="s">
        <v>1932</v>
      </c>
      <c r="J157" s="29" t="s">
        <v>1980</v>
      </c>
      <c r="K157" s="29" t="s">
        <v>1932</v>
      </c>
      <c r="L157" s="29" t="s">
        <v>1980</v>
      </c>
      <c r="M157" s="29" t="s">
        <v>1932</v>
      </c>
      <c r="N157" s="29" t="s">
        <v>1980</v>
      </c>
      <c r="O157" s="29" t="s">
        <v>1932</v>
      </c>
      <c r="P157" s="29" t="s">
        <v>1980</v>
      </c>
      <c r="Q157" s="29" t="s">
        <v>1932</v>
      </c>
      <c r="R157" s="29" t="s">
        <v>1980</v>
      </c>
      <c r="S157" s="29" t="s">
        <v>1932</v>
      </c>
      <c r="T157" s="52" t="s">
        <v>1980</v>
      </c>
    </row>
    <row r="158" spans="1:20" ht="31.5">
      <c r="A158" s="325"/>
      <c r="B158" s="328"/>
      <c r="C158" s="330"/>
      <c r="D158" s="31" t="s">
        <v>506</v>
      </c>
      <c r="E158" s="29" t="s">
        <v>1932</v>
      </c>
      <c r="F158" s="29" t="s">
        <v>1980</v>
      </c>
      <c r="G158" s="29" t="s">
        <v>1932</v>
      </c>
      <c r="H158" s="29" t="s">
        <v>1980</v>
      </c>
      <c r="I158" s="29" t="s">
        <v>1932</v>
      </c>
      <c r="J158" s="29" t="s">
        <v>1980</v>
      </c>
      <c r="K158" s="29" t="s">
        <v>1932</v>
      </c>
      <c r="L158" s="29" t="s">
        <v>1980</v>
      </c>
      <c r="M158" s="29" t="s">
        <v>1932</v>
      </c>
      <c r="N158" s="29" t="s">
        <v>1980</v>
      </c>
      <c r="O158" s="29" t="s">
        <v>1932</v>
      </c>
      <c r="P158" s="29" t="s">
        <v>1980</v>
      </c>
      <c r="Q158" s="29" t="s">
        <v>1932</v>
      </c>
      <c r="R158" s="29" t="s">
        <v>1980</v>
      </c>
      <c r="S158" s="29" t="s">
        <v>1932</v>
      </c>
      <c r="T158" s="52" t="s">
        <v>1980</v>
      </c>
    </row>
    <row r="159" spans="1:20" ht="15.75">
      <c r="A159" s="325"/>
      <c r="B159" s="328"/>
      <c r="C159" s="327" t="s">
        <v>1956</v>
      </c>
      <c r="D159" s="31" t="s">
        <v>504</v>
      </c>
      <c r="E159" s="29" t="s">
        <v>1932</v>
      </c>
      <c r="F159" s="29" t="s">
        <v>1980</v>
      </c>
      <c r="G159" s="29" t="s">
        <v>1932</v>
      </c>
      <c r="H159" s="29" t="s">
        <v>1980</v>
      </c>
      <c r="I159" s="29" t="s">
        <v>1932</v>
      </c>
      <c r="J159" s="29" t="s">
        <v>1980</v>
      </c>
      <c r="K159" s="29" t="s">
        <v>1932</v>
      </c>
      <c r="L159" s="29" t="s">
        <v>1980</v>
      </c>
      <c r="M159" s="29" t="s">
        <v>1932</v>
      </c>
      <c r="N159" s="29" t="s">
        <v>1980</v>
      </c>
      <c r="O159" s="29" t="s">
        <v>1932</v>
      </c>
      <c r="P159" s="29" t="s">
        <v>1980</v>
      </c>
      <c r="Q159" s="29" t="s">
        <v>1932</v>
      </c>
      <c r="R159" s="29" t="s">
        <v>1980</v>
      </c>
      <c r="S159" s="29" t="s">
        <v>1932</v>
      </c>
      <c r="T159" s="52" t="s">
        <v>1980</v>
      </c>
    </row>
    <row r="160" spans="1:20" ht="31.5">
      <c r="A160" s="325"/>
      <c r="B160" s="328"/>
      <c r="C160" s="328"/>
      <c r="D160" s="31" t="s">
        <v>505</v>
      </c>
      <c r="E160" s="29" t="s">
        <v>1932</v>
      </c>
      <c r="F160" s="29" t="s">
        <v>1980</v>
      </c>
      <c r="G160" s="29" t="s">
        <v>1932</v>
      </c>
      <c r="H160" s="29" t="s">
        <v>1980</v>
      </c>
      <c r="I160" s="29" t="s">
        <v>1932</v>
      </c>
      <c r="J160" s="29" t="s">
        <v>1980</v>
      </c>
      <c r="K160" s="29" t="s">
        <v>1932</v>
      </c>
      <c r="L160" s="29" t="s">
        <v>1980</v>
      </c>
      <c r="M160" s="29" t="s">
        <v>1932</v>
      </c>
      <c r="N160" s="29" t="s">
        <v>1980</v>
      </c>
      <c r="O160" s="29" t="s">
        <v>1932</v>
      </c>
      <c r="P160" s="29" t="s">
        <v>1980</v>
      </c>
      <c r="Q160" s="29" t="s">
        <v>1932</v>
      </c>
      <c r="R160" s="29" t="s">
        <v>1980</v>
      </c>
      <c r="S160" s="29" t="s">
        <v>1932</v>
      </c>
      <c r="T160" s="52" t="s">
        <v>1980</v>
      </c>
    </row>
    <row r="161" spans="1:20" ht="31.5">
      <c r="A161" s="325"/>
      <c r="B161" s="328"/>
      <c r="C161" s="330"/>
      <c r="D161" s="31" t="s">
        <v>506</v>
      </c>
      <c r="E161" s="29" t="s">
        <v>1932</v>
      </c>
      <c r="F161" s="29" t="s">
        <v>1980</v>
      </c>
      <c r="G161" s="29" t="s">
        <v>1932</v>
      </c>
      <c r="H161" s="29" t="s">
        <v>1980</v>
      </c>
      <c r="I161" s="29" t="s">
        <v>1932</v>
      </c>
      <c r="J161" s="29" t="s">
        <v>1980</v>
      </c>
      <c r="K161" s="29" t="s">
        <v>1932</v>
      </c>
      <c r="L161" s="29" t="s">
        <v>1980</v>
      </c>
      <c r="M161" s="29" t="s">
        <v>1932</v>
      </c>
      <c r="N161" s="29" t="s">
        <v>1980</v>
      </c>
      <c r="O161" s="29" t="s">
        <v>1932</v>
      </c>
      <c r="P161" s="29" t="s">
        <v>1980</v>
      </c>
      <c r="Q161" s="29" t="s">
        <v>1932</v>
      </c>
      <c r="R161" s="29" t="s">
        <v>1980</v>
      </c>
      <c r="S161" s="29" t="s">
        <v>1932</v>
      </c>
      <c r="T161" s="52" t="s">
        <v>1980</v>
      </c>
    </row>
    <row r="162" spans="1:20" ht="15.75">
      <c r="A162" s="325"/>
      <c r="B162" s="328"/>
      <c r="C162" s="327" t="s">
        <v>1957</v>
      </c>
      <c r="D162" s="31" t="s">
        <v>504</v>
      </c>
      <c r="E162" s="29" t="s">
        <v>1932</v>
      </c>
      <c r="F162" s="29" t="s">
        <v>1980</v>
      </c>
      <c r="G162" s="29" t="s">
        <v>1932</v>
      </c>
      <c r="H162" s="29" t="s">
        <v>1980</v>
      </c>
      <c r="I162" s="29" t="s">
        <v>1932</v>
      </c>
      <c r="J162" s="29" t="s">
        <v>1980</v>
      </c>
      <c r="K162" s="29" t="s">
        <v>1932</v>
      </c>
      <c r="L162" s="29" t="s">
        <v>1980</v>
      </c>
      <c r="M162" s="29" t="s">
        <v>1932</v>
      </c>
      <c r="N162" s="29" t="s">
        <v>1980</v>
      </c>
      <c r="O162" s="29" t="s">
        <v>1932</v>
      </c>
      <c r="P162" s="29" t="s">
        <v>1980</v>
      </c>
      <c r="Q162" s="29" t="s">
        <v>1932</v>
      </c>
      <c r="R162" s="29" t="s">
        <v>1980</v>
      </c>
      <c r="S162" s="29" t="s">
        <v>1932</v>
      </c>
      <c r="T162" s="52" t="s">
        <v>1980</v>
      </c>
    </row>
    <row r="163" spans="1:20" ht="31.5">
      <c r="A163" s="325"/>
      <c r="B163" s="328"/>
      <c r="C163" s="328"/>
      <c r="D163" s="31" t="s">
        <v>505</v>
      </c>
      <c r="E163" s="29" t="s">
        <v>1932</v>
      </c>
      <c r="F163" s="29" t="s">
        <v>1980</v>
      </c>
      <c r="G163" s="29" t="s">
        <v>1932</v>
      </c>
      <c r="H163" s="29" t="s">
        <v>1980</v>
      </c>
      <c r="I163" s="29" t="s">
        <v>1932</v>
      </c>
      <c r="J163" s="29" t="s">
        <v>1980</v>
      </c>
      <c r="K163" s="29" t="s">
        <v>1932</v>
      </c>
      <c r="L163" s="29" t="s">
        <v>1980</v>
      </c>
      <c r="M163" s="29" t="s">
        <v>1932</v>
      </c>
      <c r="N163" s="29" t="s">
        <v>1980</v>
      </c>
      <c r="O163" s="29" t="s">
        <v>1932</v>
      </c>
      <c r="P163" s="29" t="s">
        <v>1980</v>
      </c>
      <c r="Q163" s="29" t="s">
        <v>1932</v>
      </c>
      <c r="R163" s="29" t="s">
        <v>1980</v>
      </c>
      <c r="S163" s="29" t="s">
        <v>1932</v>
      </c>
      <c r="T163" s="52" t="s">
        <v>1980</v>
      </c>
    </row>
    <row r="164" spans="1:20" ht="31.5">
      <c r="A164" s="331"/>
      <c r="B164" s="330"/>
      <c r="C164" s="330"/>
      <c r="D164" s="31" t="s">
        <v>506</v>
      </c>
      <c r="E164" s="29" t="s">
        <v>1932</v>
      </c>
      <c r="F164" s="29" t="s">
        <v>1980</v>
      </c>
      <c r="G164" s="29" t="s">
        <v>1932</v>
      </c>
      <c r="H164" s="29" t="s">
        <v>1980</v>
      </c>
      <c r="I164" s="29" t="s">
        <v>1932</v>
      </c>
      <c r="J164" s="29" t="s">
        <v>1980</v>
      </c>
      <c r="K164" s="29" t="s">
        <v>1932</v>
      </c>
      <c r="L164" s="29" t="s">
        <v>1980</v>
      </c>
      <c r="M164" s="29" t="s">
        <v>1932</v>
      </c>
      <c r="N164" s="29" t="s">
        <v>1980</v>
      </c>
      <c r="O164" s="29" t="s">
        <v>1932</v>
      </c>
      <c r="P164" s="29" t="s">
        <v>1980</v>
      </c>
      <c r="Q164" s="29" t="s">
        <v>1932</v>
      </c>
      <c r="R164" s="29" t="s">
        <v>1980</v>
      </c>
      <c r="S164" s="29" t="s">
        <v>1932</v>
      </c>
      <c r="T164" s="52" t="s">
        <v>1980</v>
      </c>
    </row>
    <row r="165" spans="1:20" ht="15.75">
      <c r="A165" s="324">
        <v>26</v>
      </c>
      <c r="B165" s="327" t="s">
        <v>500</v>
      </c>
      <c r="C165" s="327" t="s">
        <v>1958</v>
      </c>
      <c r="D165" s="31" t="s">
        <v>504</v>
      </c>
      <c r="E165" s="29" t="s">
        <v>1932</v>
      </c>
      <c r="F165" s="29" t="s">
        <v>1980</v>
      </c>
      <c r="G165" s="29" t="s">
        <v>1932</v>
      </c>
      <c r="H165" s="29" t="s">
        <v>1980</v>
      </c>
      <c r="I165" s="29" t="s">
        <v>1932</v>
      </c>
      <c r="J165" s="29" t="s">
        <v>1980</v>
      </c>
      <c r="K165" s="29" t="s">
        <v>1932</v>
      </c>
      <c r="L165" s="29" t="s">
        <v>1980</v>
      </c>
      <c r="M165" s="29" t="s">
        <v>1932</v>
      </c>
      <c r="N165" s="29" t="s">
        <v>1980</v>
      </c>
      <c r="O165" s="29" t="s">
        <v>1932</v>
      </c>
      <c r="P165" s="29" t="s">
        <v>1980</v>
      </c>
      <c r="Q165" s="29" t="s">
        <v>1932</v>
      </c>
      <c r="R165" s="29" t="s">
        <v>1980</v>
      </c>
      <c r="S165" s="29" t="s">
        <v>1932</v>
      </c>
      <c r="T165" s="52" t="s">
        <v>1980</v>
      </c>
    </row>
    <row r="166" spans="1:20" ht="31.5">
      <c r="A166" s="325"/>
      <c r="B166" s="328"/>
      <c r="C166" s="328"/>
      <c r="D166" s="31" t="s">
        <v>505</v>
      </c>
      <c r="E166" s="29" t="s">
        <v>1932</v>
      </c>
      <c r="F166" s="29" t="s">
        <v>1980</v>
      </c>
      <c r="G166" s="29" t="s">
        <v>1932</v>
      </c>
      <c r="H166" s="29" t="s">
        <v>1980</v>
      </c>
      <c r="I166" s="29" t="s">
        <v>1932</v>
      </c>
      <c r="J166" s="29" t="s">
        <v>1980</v>
      </c>
      <c r="K166" s="29" t="s">
        <v>1932</v>
      </c>
      <c r="L166" s="29" t="s">
        <v>1980</v>
      </c>
      <c r="M166" s="29" t="s">
        <v>1932</v>
      </c>
      <c r="N166" s="29" t="s">
        <v>1980</v>
      </c>
      <c r="O166" s="29" t="s">
        <v>1932</v>
      </c>
      <c r="P166" s="29" t="s">
        <v>1980</v>
      </c>
      <c r="Q166" s="29" t="s">
        <v>1932</v>
      </c>
      <c r="R166" s="29" t="s">
        <v>1980</v>
      </c>
      <c r="S166" s="29" t="s">
        <v>1932</v>
      </c>
      <c r="T166" s="52" t="s">
        <v>1980</v>
      </c>
    </row>
    <row r="167" spans="1:20" ht="31.5">
      <c r="A167" s="331"/>
      <c r="B167" s="330"/>
      <c r="C167" s="330"/>
      <c r="D167" s="31" t="s">
        <v>506</v>
      </c>
      <c r="E167" s="29" t="s">
        <v>1932</v>
      </c>
      <c r="F167" s="29" t="s">
        <v>1980</v>
      </c>
      <c r="G167" s="29" t="s">
        <v>1932</v>
      </c>
      <c r="H167" s="29" t="s">
        <v>1980</v>
      </c>
      <c r="I167" s="29" t="s">
        <v>1932</v>
      </c>
      <c r="J167" s="29" t="s">
        <v>1980</v>
      </c>
      <c r="K167" s="29" t="s">
        <v>1932</v>
      </c>
      <c r="L167" s="29" t="s">
        <v>1980</v>
      </c>
      <c r="M167" s="29" t="s">
        <v>1932</v>
      </c>
      <c r="N167" s="29" t="s">
        <v>1980</v>
      </c>
      <c r="O167" s="29" t="s">
        <v>1932</v>
      </c>
      <c r="P167" s="29" t="s">
        <v>1980</v>
      </c>
      <c r="Q167" s="29" t="s">
        <v>1932</v>
      </c>
      <c r="R167" s="29" t="s">
        <v>1980</v>
      </c>
      <c r="S167" s="29" t="s">
        <v>1932</v>
      </c>
      <c r="T167" s="52" t="s">
        <v>1980</v>
      </c>
    </row>
    <row r="168" spans="1:20" ht="15.75">
      <c r="A168" s="324">
        <v>27</v>
      </c>
      <c r="B168" s="327" t="s">
        <v>501</v>
      </c>
      <c r="C168" s="327" t="s">
        <v>1948</v>
      </c>
      <c r="D168" s="31" t="s">
        <v>504</v>
      </c>
      <c r="E168" s="29" t="s">
        <v>1932</v>
      </c>
      <c r="F168" s="29" t="s">
        <v>1980</v>
      </c>
      <c r="G168" s="29" t="s">
        <v>1932</v>
      </c>
      <c r="H168" s="29" t="s">
        <v>1980</v>
      </c>
      <c r="I168" s="29" t="s">
        <v>1932</v>
      </c>
      <c r="J168" s="29" t="s">
        <v>1980</v>
      </c>
      <c r="K168" s="29" t="s">
        <v>1932</v>
      </c>
      <c r="L168" s="29" t="s">
        <v>1980</v>
      </c>
      <c r="M168" s="29" t="s">
        <v>1932</v>
      </c>
      <c r="N168" s="29" t="s">
        <v>1980</v>
      </c>
      <c r="O168" s="29" t="s">
        <v>1932</v>
      </c>
      <c r="P168" s="29" t="s">
        <v>1980</v>
      </c>
      <c r="Q168" s="29" t="s">
        <v>1932</v>
      </c>
      <c r="R168" s="29" t="s">
        <v>1980</v>
      </c>
      <c r="S168" s="29" t="s">
        <v>1932</v>
      </c>
      <c r="T168" s="52" t="s">
        <v>1980</v>
      </c>
    </row>
    <row r="169" spans="1:20" ht="31.5">
      <c r="A169" s="325"/>
      <c r="B169" s="328"/>
      <c r="C169" s="328"/>
      <c r="D169" s="31" t="s">
        <v>505</v>
      </c>
      <c r="E169" s="29" t="s">
        <v>1932</v>
      </c>
      <c r="F169" s="29" t="s">
        <v>1980</v>
      </c>
      <c r="G169" s="29" t="s">
        <v>1932</v>
      </c>
      <c r="H169" s="29" t="s">
        <v>1980</v>
      </c>
      <c r="I169" s="29" t="s">
        <v>1932</v>
      </c>
      <c r="J169" s="29" t="s">
        <v>1980</v>
      </c>
      <c r="K169" s="29" t="s">
        <v>1932</v>
      </c>
      <c r="L169" s="29" t="s">
        <v>1980</v>
      </c>
      <c r="M169" s="29" t="s">
        <v>1932</v>
      </c>
      <c r="N169" s="29" t="s">
        <v>1980</v>
      </c>
      <c r="O169" s="29" t="s">
        <v>1932</v>
      </c>
      <c r="P169" s="29" t="s">
        <v>1980</v>
      </c>
      <c r="Q169" s="29" t="s">
        <v>1932</v>
      </c>
      <c r="R169" s="29" t="s">
        <v>1980</v>
      </c>
      <c r="S169" s="29" t="s">
        <v>1932</v>
      </c>
      <c r="T169" s="52" t="s">
        <v>1980</v>
      </c>
    </row>
    <row r="170" spans="1:20" ht="31.5">
      <c r="A170" s="325"/>
      <c r="B170" s="328"/>
      <c r="C170" s="330"/>
      <c r="D170" s="31" t="s">
        <v>506</v>
      </c>
      <c r="E170" s="29" t="s">
        <v>1932</v>
      </c>
      <c r="F170" s="29" t="s">
        <v>1980</v>
      </c>
      <c r="G170" s="29" t="s">
        <v>1932</v>
      </c>
      <c r="H170" s="29" t="s">
        <v>1980</v>
      </c>
      <c r="I170" s="29" t="s">
        <v>1932</v>
      </c>
      <c r="J170" s="29" t="s">
        <v>1980</v>
      </c>
      <c r="K170" s="29" t="s">
        <v>1932</v>
      </c>
      <c r="L170" s="29" t="s">
        <v>1980</v>
      </c>
      <c r="M170" s="29" t="s">
        <v>1932</v>
      </c>
      <c r="N170" s="29" t="s">
        <v>1980</v>
      </c>
      <c r="O170" s="29" t="s">
        <v>1932</v>
      </c>
      <c r="P170" s="29" t="s">
        <v>1980</v>
      </c>
      <c r="Q170" s="29" t="s">
        <v>1932</v>
      </c>
      <c r="R170" s="29" t="s">
        <v>1980</v>
      </c>
      <c r="S170" s="29" t="s">
        <v>1932</v>
      </c>
      <c r="T170" s="52" t="s">
        <v>1980</v>
      </c>
    </row>
    <row r="171" spans="1:20" ht="15.75">
      <c r="A171" s="325"/>
      <c r="B171" s="328"/>
      <c r="C171" s="327" t="s">
        <v>1959</v>
      </c>
      <c r="D171" s="31" t="s">
        <v>504</v>
      </c>
      <c r="E171" s="29" t="s">
        <v>1932</v>
      </c>
      <c r="F171" s="29" t="s">
        <v>1980</v>
      </c>
      <c r="G171" s="29" t="s">
        <v>1932</v>
      </c>
      <c r="H171" s="29" t="s">
        <v>1980</v>
      </c>
      <c r="I171" s="29" t="s">
        <v>1932</v>
      </c>
      <c r="J171" s="29" t="s">
        <v>1980</v>
      </c>
      <c r="K171" s="29" t="s">
        <v>1932</v>
      </c>
      <c r="L171" s="29" t="s">
        <v>1980</v>
      </c>
      <c r="M171" s="29" t="s">
        <v>1932</v>
      </c>
      <c r="N171" s="29" t="s">
        <v>1980</v>
      </c>
      <c r="O171" s="29" t="s">
        <v>1932</v>
      </c>
      <c r="P171" s="29" t="s">
        <v>1980</v>
      </c>
      <c r="Q171" s="29" t="s">
        <v>1932</v>
      </c>
      <c r="R171" s="29" t="s">
        <v>1980</v>
      </c>
      <c r="S171" s="29" t="s">
        <v>1932</v>
      </c>
      <c r="T171" s="52" t="s">
        <v>1980</v>
      </c>
    </row>
    <row r="172" spans="1:20" ht="31.5">
      <c r="A172" s="325"/>
      <c r="B172" s="328"/>
      <c r="C172" s="328"/>
      <c r="D172" s="31" t="s">
        <v>505</v>
      </c>
      <c r="E172" s="29" t="s">
        <v>1932</v>
      </c>
      <c r="F172" s="29" t="s">
        <v>1980</v>
      </c>
      <c r="G172" s="29" t="s">
        <v>1932</v>
      </c>
      <c r="H172" s="29" t="s">
        <v>1980</v>
      </c>
      <c r="I172" s="29" t="s">
        <v>1932</v>
      </c>
      <c r="J172" s="29" t="s">
        <v>1980</v>
      </c>
      <c r="K172" s="29" t="s">
        <v>1932</v>
      </c>
      <c r="L172" s="29" t="s">
        <v>1980</v>
      </c>
      <c r="M172" s="29" t="s">
        <v>1932</v>
      </c>
      <c r="N172" s="29" t="s">
        <v>1980</v>
      </c>
      <c r="O172" s="29" t="s">
        <v>1932</v>
      </c>
      <c r="P172" s="29" t="s">
        <v>1980</v>
      </c>
      <c r="Q172" s="29" t="s">
        <v>1932</v>
      </c>
      <c r="R172" s="29" t="s">
        <v>1980</v>
      </c>
      <c r="S172" s="29" t="s">
        <v>1932</v>
      </c>
      <c r="T172" s="52" t="s">
        <v>1980</v>
      </c>
    </row>
    <row r="173" spans="1:20" ht="31.5">
      <c r="A173" s="331"/>
      <c r="B173" s="330"/>
      <c r="C173" s="330"/>
      <c r="D173" s="31" t="s">
        <v>506</v>
      </c>
      <c r="E173" s="29" t="s">
        <v>1932</v>
      </c>
      <c r="F173" s="29" t="s">
        <v>1980</v>
      </c>
      <c r="G173" s="29" t="s">
        <v>1932</v>
      </c>
      <c r="H173" s="29" t="s">
        <v>1980</v>
      </c>
      <c r="I173" s="29" t="s">
        <v>1932</v>
      </c>
      <c r="J173" s="29" t="s">
        <v>1980</v>
      </c>
      <c r="K173" s="29" t="s">
        <v>1932</v>
      </c>
      <c r="L173" s="29" t="s">
        <v>1980</v>
      </c>
      <c r="M173" s="29" t="s">
        <v>1932</v>
      </c>
      <c r="N173" s="29" t="s">
        <v>1980</v>
      </c>
      <c r="O173" s="29" t="s">
        <v>1932</v>
      </c>
      <c r="P173" s="29" t="s">
        <v>1980</v>
      </c>
      <c r="Q173" s="29" t="s">
        <v>1932</v>
      </c>
      <c r="R173" s="29" t="s">
        <v>1980</v>
      </c>
      <c r="S173" s="29" t="s">
        <v>1932</v>
      </c>
      <c r="T173" s="52" t="s">
        <v>1980</v>
      </c>
    </row>
    <row r="174" spans="1:20" ht="15.75">
      <c r="A174" s="324">
        <v>28</v>
      </c>
      <c r="B174" s="327" t="s">
        <v>502</v>
      </c>
      <c r="C174" s="327" t="s">
        <v>1959</v>
      </c>
      <c r="D174" s="31" t="s">
        <v>504</v>
      </c>
      <c r="E174" s="29" t="s">
        <v>1932</v>
      </c>
      <c r="F174" s="29" t="s">
        <v>1980</v>
      </c>
      <c r="G174" s="29" t="s">
        <v>1932</v>
      </c>
      <c r="H174" s="29" t="s">
        <v>1980</v>
      </c>
      <c r="I174" s="29" t="s">
        <v>1932</v>
      </c>
      <c r="J174" s="29" t="s">
        <v>1980</v>
      </c>
      <c r="K174" s="29" t="s">
        <v>1932</v>
      </c>
      <c r="L174" s="29" t="s">
        <v>1980</v>
      </c>
      <c r="M174" s="29" t="s">
        <v>1932</v>
      </c>
      <c r="N174" s="29" t="s">
        <v>1980</v>
      </c>
      <c r="O174" s="29" t="s">
        <v>1932</v>
      </c>
      <c r="P174" s="29" t="s">
        <v>1980</v>
      </c>
      <c r="Q174" s="29" t="s">
        <v>1932</v>
      </c>
      <c r="R174" s="29" t="s">
        <v>1980</v>
      </c>
      <c r="S174" s="29" t="s">
        <v>1932</v>
      </c>
      <c r="T174" s="52" t="s">
        <v>1980</v>
      </c>
    </row>
    <row r="175" spans="1:20" ht="31.5">
      <c r="A175" s="325"/>
      <c r="B175" s="328"/>
      <c r="C175" s="328"/>
      <c r="D175" s="31" t="s">
        <v>505</v>
      </c>
      <c r="E175" s="29" t="s">
        <v>1932</v>
      </c>
      <c r="F175" s="29" t="s">
        <v>1980</v>
      </c>
      <c r="G175" s="29" t="s">
        <v>1932</v>
      </c>
      <c r="H175" s="29" t="s">
        <v>1980</v>
      </c>
      <c r="I175" s="29" t="s">
        <v>1932</v>
      </c>
      <c r="J175" s="29" t="s">
        <v>1980</v>
      </c>
      <c r="K175" s="29" t="s">
        <v>1932</v>
      </c>
      <c r="L175" s="29" t="s">
        <v>1980</v>
      </c>
      <c r="M175" s="29" t="s">
        <v>1932</v>
      </c>
      <c r="N175" s="29" t="s">
        <v>1980</v>
      </c>
      <c r="O175" s="29" t="s">
        <v>1932</v>
      </c>
      <c r="P175" s="29" t="s">
        <v>1980</v>
      </c>
      <c r="Q175" s="29" t="s">
        <v>1932</v>
      </c>
      <c r="R175" s="29" t="s">
        <v>1980</v>
      </c>
      <c r="S175" s="29" t="s">
        <v>1932</v>
      </c>
      <c r="T175" s="52" t="s">
        <v>1980</v>
      </c>
    </row>
    <row r="176" spans="1:20" ht="31.5">
      <c r="A176" s="325"/>
      <c r="B176" s="328"/>
      <c r="C176" s="330"/>
      <c r="D176" s="31" t="s">
        <v>506</v>
      </c>
      <c r="E176" s="29" t="s">
        <v>1932</v>
      </c>
      <c r="F176" s="29" t="s">
        <v>1980</v>
      </c>
      <c r="G176" s="29" t="s">
        <v>1932</v>
      </c>
      <c r="H176" s="29" t="s">
        <v>1980</v>
      </c>
      <c r="I176" s="29" t="s">
        <v>1932</v>
      </c>
      <c r="J176" s="29" t="s">
        <v>1980</v>
      </c>
      <c r="K176" s="29" t="s">
        <v>1932</v>
      </c>
      <c r="L176" s="29" t="s">
        <v>1980</v>
      </c>
      <c r="M176" s="29" t="s">
        <v>1932</v>
      </c>
      <c r="N176" s="29" t="s">
        <v>1980</v>
      </c>
      <c r="O176" s="29" t="s">
        <v>1932</v>
      </c>
      <c r="P176" s="29" t="s">
        <v>1980</v>
      </c>
      <c r="Q176" s="29" t="s">
        <v>1932</v>
      </c>
      <c r="R176" s="29" t="s">
        <v>1980</v>
      </c>
      <c r="S176" s="29" t="s">
        <v>1932</v>
      </c>
      <c r="T176" s="52" t="s">
        <v>1980</v>
      </c>
    </row>
    <row r="177" spans="1:20" ht="15.75">
      <c r="A177" s="325"/>
      <c r="B177" s="328"/>
      <c r="C177" s="327" t="s">
        <v>1960</v>
      </c>
      <c r="D177" s="31" t="s">
        <v>504</v>
      </c>
      <c r="E177" s="29" t="s">
        <v>1932</v>
      </c>
      <c r="F177" s="29" t="s">
        <v>1980</v>
      </c>
      <c r="G177" s="29" t="s">
        <v>1932</v>
      </c>
      <c r="H177" s="29" t="s">
        <v>1980</v>
      </c>
      <c r="I177" s="29" t="s">
        <v>1932</v>
      </c>
      <c r="J177" s="29" t="s">
        <v>1980</v>
      </c>
      <c r="K177" s="29" t="s">
        <v>1932</v>
      </c>
      <c r="L177" s="29" t="s">
        <v>1980</v>
      </c>
      <c r="M177" s="29" t="s">
        <v>1932</v>
      </c>
      <c r="N177" s="29" t="s">
        <v>1980</v>
      </c>
      <c r="O177" s="29" t="s">
        <v>1932</v>
      </c>
      <c r="P177" s="29" t="s">
        <v>1980</v>
      </c>
      <c r="Q177" s="29" t="s">
        <v>1932</v>
      </c>
      <c r="R177" s="29" t="s">
        <v>1980</v>
      </c>
      <c r="S177" s="29" t="s">
        <v>1932</v>
      </c>
      <c r="T177" s="52" t="s">
        <v>1980</v>
      </c>
    </row>
    <row r="178" spans="1:20" ht="31.5">
      <c r="A178" s="325"/>
      <c r="B178" s="328"/>
      <c r="C178" s="328"/>
      <c r="D178" s="31" t="s">
        <v>505</v>
      </c>
      <c r="E178" s="29" t="s">
        <v>1932</v>
      </c>
      <c r="F178" s="29" t="s">
        <v>1980</v>
      </c>
      <c r="G178" s="29" t="s">
        <v>1932</v>
      </c>
      <c r="H178" s="29" t="s">
        <v>1980</v>
      </c>
      <c r="I178" s="29" t="s">
        <v>1932</v>
      </c>
      <c r="J178" s="29" t="s">
        <v>1980</v>
      </c>
      <c r="K178" s="29" t="s">
        <v>1932</v>
      </c>
      <c r="L178" s="29" t="s">
        <v>1980</v>
      </c>
      <c r="M178" s="29" t="s">
        <v>1932</v>
      </c>
      <c r="N178" s="29" t="s">
        <v>1980</v>
      </c>
      <c r="O178" s="29" t="s">
        <v>1932</v>
      </c>
      <c r="P178" s="29" t="s">
        <v>1980</v>
      </c>
      <c r="Q178" s="29" t="s">
        <v>1932</v>
      </c>
      <c r="R178" s="29" t="s">
        <v>1980</v>
      </c>
      <c r="S178" s="29" t="s">
        <v>1932</v>
      </c>
      <c r="T178" s="52" t="s">
        <v>1980</v>
      </c>
    </row>
    <row r="179" spans="1:20" ht="32.25" thickBot="1">
      <c r="A179" s="326"/>
      <c r="B179" s="329"/>
      <c r="C179" s="329"/>
      <c r="D179" s="84" t="s">
        <v>506</v>
      </c>
      <c r="E179" s="53" t="s">
        <v>1932</v>
      </c>
      <c r="F179" s="53" t="s">
        <v>1980</v>
      </c>
      <c r="G179" s="53" t="s">
        <v>1932</v>
      </c>
      <c r="H179" s="53" t="s">
        <v>1980</v>
      </c>
      <c r="I179" s="53" t="s">
        <v>1932</v>
      </c>
      <c r="J179" s="53" t="s">
        <v>1980</v>
      </c>
      <c r="K179" s="53" t="s">
        <v>1932</v>
      </c>
      <c r="L179" s="53" t="s">
        <v>1980</v>
      </c>
      <c r="M179" s="53" t="s">
        <v>1932</v>
      </c>
      <c r="N179" s="53" t="s">
        <v>1980</v>
      </c>
      <c r="O179" s="53" t="s">
        <v>1932</v>
      </c>
      <c r="P179" s="53" t="s">
        <v>1980</v>
      </c>
      <c r="Q179" s="53" t="s">
        <v>1932</v>
      </c>
      <c r="R179" s="53" t="s">
        <v>1980</v>
      </c>
      <c r="S179" s="53" t="s">
        <v>1932</v>
      </c>
      <c r="T179" s="54" t="s">
        <v>1980</v>
      </c>
    </row>
    <row r="180" spans="1:20" ht="15.75">
      <c r="A180" s="309">
        <v>29</v>
      </c>
      <c r="B180" s="291" t="s">
        <v>610</v>
      </c>
      <c r="C180" s="291" t="s">
        <v>579</v>
      </c>
      <c r="D180" s="46" t="s">
        <v>1933</v>
      </c>
      <c r="E180" s="46" t="s">
        <v>1932</v>
      </c>
      <c r="F180" s="46" t="s">
        <v>1980</v>
      </c>
      <c r="G180" s="46" t="s">
        <v>1932</v>
      </c>
      <c r="H180" s="46" t="s">
        <v>1980</v>
      </c>
      <c r="I180" s="46" t="s">
        <v>1932</v>
      </c>
      <c r="J180" s="46" t="s">
        <v>1980</v>
      </c>
      <c r="K180" s="46" t="s">
        <v>1932</v>
      </c>
      <c r="L180" s="46" t="s">
        <v>1980</v>
      </c>
      <c r="M180" s="46" t="s">
        <v>1932</v>
      </c>
      <c r="N180" s="46" t="s">
        <v>1980</v>
      </c>
      <c r="O180" s="46" t="s">
        <v>1932</v>
      </c>
      <c r="P180" s="46" t="s">
        <v>1980</v>
      </c>
      <c r="Q180" s="46" t="s">
        <v>1932</v>
      </c>
      <c r="R180" s="46" t="s">
        <v>1980</v>
      </c>
      <c r="S180" s="46" t="s">
        <v>1932</v>
      </c>
      <c r="T180" s="63" t="s">
        <v>1980</v>
      </c>
    </row>
    <row r="181" spans="1:20" ht="31.5">
      <c r="A181" s="310"/>
      <c r="B181" s="312"/>
      <c r="C181" s="289"/>
      <c r="D181" s="29" t="s">
        <v>2053</v>
      </c>
      <c r="E181" s="29" t="s">
        <v>1932</v>
      </c>
      <c r="F181" s="29" t="s">
        <v>1980</v>
      </c>
      <c r="G181" s="29" t="s">
        <v>1932</v>
      </c>
      <c r="H181" s="29" t="s">
        <v>1980</v>
      </c>
      <c r="I181" s="29" t="s">
        <v>1932</v>
      </c>
      <c r="J181" s="29" t="s">
        <v>1980</v>
      </c>
      <c r="K181" s="29" t="s">
        <v>1932</v>
      </c>
      <c r="L181" s="29" t="s">
        <v>1980</v>
      </c>
      <c r="M181" s="29" t="s">
        <v>1932</v>
      </c>
      <c r="N181" s="29" t="s">
        <v>1980</v>
      </c>
      <c r="O181" s="29" t="s">
        <v>1932</v>
      </c>
      <c r="P181" s="29" t="s">
        <v>1980</v>
      </c>
      <c r="Q181" s="29" t="s">
        <v>1932</v>
      </c>
      <c r="R181" s="29" t="s">
        <v>1980</v>
      </c>
      <c r="S181" s="29" t="s">
        <v>1932</v>
      </c>
      <c r="T181" s="52" t="s">
        <v>1980</v>
      </c>
    </row>
    <row r="182" spans="1:20" ht="31.5">
      <c r="A182" s="310"/>
      <c r="B182" s="312"/>
      <c r="C182" s="289"/>
      <c r="D182" s="29" t="s">
        <v>2024</v>
      </c>
      <c r="E182" s="29" t="s">
        <v>1932</v>
      </c>
      <c r="F182" s="29" t="s">
        <v>1980</v>
      </c>
      <c r="G182" s="29" t="s">
        <v>1932</v>
      </c>
      <c r="H182" s="29" t="s">
        <v>1980</v>
      </c>
      <c r="I182" s="29" t="s">
        <v>1932</v>
      </c>
      <c r="J182" s="29" t="s">
        <v>1980</v>
      </c>
      <c r="K182" s="29" t="s">
        <v>1932</v>
      </c>
      <c r="L182" s="29" t="s">
        <v>1980</v>
      </c>
      <c r="M182" s="29" t="s">
        <v>1932</v>
      </c>
      <c r="N182" s="29" t="s">
        <v>1980</v>
      </c>
      <c r="O182" s="29" t="s">
        <v>1932</v>
      </c>
      <c r="P182" s="29" t="s">
        <v>1980</v>
      </c>
      <c r="Q182" s="29" t="s">
        <v>1932</v>
      </c>
      <c r="R182" s="29" t="s">
        <v>1980</v>
      </c>
      <c r="S182" s="29" t="s">
        <v>1932</v>
      </c>
      <c r="T182" s="52" t="s">
        <v>1980</v>
      </c>
    </row>
    <row r="183" spans="1:20" ht="15.75">
      <c r="A183" s="310"/>
      <c r="B183" s="312"/>
      <c r="C183" s="288" t="s">
        <v>581</v>
      </c>
      <c r="D183" s="29" t="s">
        <v>1933</v>
      </c>
      <c r="E183" s="29" t="s">
        <v>1932</v>
      </c>
      <c r="F183" s="29" t="s">
        <v>1980</v>
      </c>
      <c r="G183" s="29" t="s">
        <v>1932</v>
      </c>
      <c r="H183" s="29" t="s">
        <v>1980</v>
      </c>
      <c r="I183" s="29" t="s">
        <v>1932</v>
      </c>
      <c r="J183" s="29" t="s">
        <v>1980</v>
      </c>
      <c r="K183" s="29" t="s">
        <v>1932</v>
      </c>
      <c r="L183" s="29" t="s">
        <v>1980</v>
      </c>
      <c r="M183" s="29" t="s">
        <v>1932</v>
      </c>
      <c r="N183" s="29" t="s">
        <v>1980</v>
      </c>
      <c r="O183" s="29" t="s">
        <v>1932</v>
      </c>
      <c r="P183" s="29" t="s">
        <v>1980</v>
      </c>
      <c r="Q183" s="29" t="s">
        <v>1932</v>
      </c>
      <c r="R183" s="29" t="s">
        <v>1980</v>
      </c>
      <c r="S183" s="29" t="s">
        <v>1932</v>
      </c>
      <c r="T183" s="52" t="s">
        <v>1980</v>
      </c>
    </row>
    <row r="184" spans="1:20" ht="31.5">
      <c r="A184" s="310"/>
      <c r="B184" s="312"/>
      <c r="C184" s="289"/>
      <c r="D184" s="29" t="s">
        <v>2053</v>
      </c>
      <c r="E184" s="29" t="s">
        <v>1932</v>
      </c>
      <c r="F184" s="29" t="s">
        <v>1980</v>
      </c>
      <c r="G184" s="29" t="s">
        <v>1932</v>
      </c>
      <c r="H184" s="29" t="s">
        <v>1980</v>
      </c>
      <c r="I184" s="29" t="s">
        <v>1932</v>
      </c>
      <c r="J184" s="29" t="s">
        <v>1980</v>
      </c>
      <c r="K184" s="29" t="s">
        <v>1932</v>
      </c>
      <c r="L184" s="29" t="s">
        <v>1980</v>
      </c>
      <c r="M184" s="29" t="s">
        <v>1932</v>
      </c>
      <c r="N184" s="29" t="s">
        <v>1980</v>
      </c>
      <c r="O184" s="29" t="s">
        <v>1932</v>
      </c>
      <c r="P184" s="29" t="s">
        <v>1980</v>
      </c>
      <c r="Q184" s="29" t="s">
        <v>1932</v>
      </c>
      <c r="R184" s="29" t="s">
        <v>1980</v>
      </c>
      <c r="S184" s="29" t="s">
        <v>1932</v>
      </c>
      <c r="T184" s="52" t="s">
        <v>1980</v>
      </c>
    </row>
    <row r="185" spans="1:20" ht="31.5">
      <c r="A185" s="310"/>
      <c r="B185" s="312"/>
      <c r="C185" s="290"/>
      <c r="D185" s="29" t="s">
        <v>2024</v>
      </c>
      <c r="E185" s="29" t="s">
        <v>1932</v>
      </c>
      <c r="F185" s="29" t="s">
        <v>1980</v>
      </c>
      <c r="G185" s="29" t="s">
        <v>1932</v>
      </c>
      <c r="H185" s="29" t="s">
        <v>1980</v>
      </c>
      <c r="I185" s="29" t="s">
        <v>1932</v>
      </c>
      <c r="J185" s="29" t="s">
        <v>1980</v>
      </c>
      <c r="K185" s="29" t="s">
        <v>1932</v>
      </c>
      <c r="L185" s="29" t="s">
        <v>1980</v>
      </c>
      <c r="M185" s="29" t="s">
        <v>1932</v>
      </c>
      <c r="N185" s="29" t="s">
        <v>1980</v>
      </c>
      <c r="O185" s="29" t="s">
        <v>1932</v>
      </c>
      <c r="P185" s="29" t="s">
        <v>1980</v>
      </c>
      <c r="Q185" s="29" t="s">
        <v>1932</v>
      </c>
      <c r="R185" s="29" t="s">
        <v>1980</v>
      </c>
      <c r="S185" s="29" t="s">
        <v>1932</v>
      </c>
      <c r="T185" s="52" t="s">
        <v>1980</v>
      </c>
    </row>
    <row r="186" spans="1:20" ht="15.75">
      <c r="A186" s="310"/>
      <c r="B186" s="312"/>
      <c r="C186" s="288" t="s">
        <v>583</v>
      </c>
      <c r="D186" s="29" t="s">
        <v>1933</v>
      </c>
      <c r="E186" s="29" t="s">
        <v>1932</v>
      </c>
      <c r="F186" s="29" t="s">
        <v>1980</v>
      </c>
      <c r="G186" s="29" t="s">
        <v>1932</v>
      </c>
      <c r="H186" s="29" t="s">
        <v>1980</v>
      </c>
      <c r="I186" s="29" t="s">
        <v>1932</v>
      </c>
      <c r="J186" s="29" t="s">
        <v>1980</v>
      </c>
      <c r="K186" s="29" t="s">
        <v>1932</v>
      </c>
      <c r="L186" s="29" t="s">
        <v>1980</v>
      </c>
      <c r="M186" s="29" t="s">
        <v>1932</v>
      </c>
      <c r="N186" s="29" t="s">
        <v>1980</v>
      </c>
      <c r="O186" s="29" t="s">
        <v>1932</v>
      </c>
      <c r="P186" s="29" t="s">
        <v>1980</v>
      </c>
      <c r="Q186" s="29" t="s">
        <v>1932</v>
      </c>
      <c r="R186" s="29" t="s">
        <v>1980</v>
      </c>
      <c r="S186" s="29" t="s">
        <v>1932</v>
      </c>
      <c r="T186" s="52" t="s">
        <v>1980</v>
      </c>
    </row>
    <row r="187" spans="1:20" ht="31.5">
      <c r="A187" s="310"/>
      <c r="B187" s="312"/>
      <c r="C187" s="289"/>
      <c r="D187" s="29" t="s">
        <v>2053</v>
      </c>
      <c r="E187" s="29" t="s">
        <v>1932</v>
      </c>
      <c r="F187" s="29" t="s">
        <v>1980</v>
      </c>
      <c r="G187" s="29" t="s">
        <v>1932</v>
      </c>
      <c r="H187" s="29" t="s">
        <v>1980</v>
      </c>
      <c r="I187" s="29" t="s">
        <v>1932</v>
      </c>
      <c r="J187" s="29" t="s">
        <v>1980</v>
      </c>
      <c r="K187" s="29" t="s">
        <v>1932</v>
      </c>
      <c r="L187" s="29" t="s">
        <v>1980</v>
      </c>
      <c r="M187" s="29" t="s">
        <v>1932</v>
      </c>
      <c r="N187" s="29" t="s">
        <v>1980</v>
      </c>
      <c r="O187" s="29" t="s">
        <v>1932</v>
      </c>
      <c r="P187" s="29" t="s">
        <v>1980</v>
      </c>
      <c r="Q187" s="29" t="s">
        <v>1932</v>
      </c>
      <c r="R187" s="29" t="s">
        <v>1980</v>
      </c>
      <c r="S187" s="29" t="s">
        <v>1932</v>
      </c>
      <c r="T187" s="52" t="s">
        <v>1980</v>
      </c>
    </row>
    <row r="188" spans="1:20" ht="31.5">
      <c r="A188" s="310"/>
      <c r="B188" s="312"/>
      <c r="C188" s="290"/>
      <c r="D188" s="29" t="s">
        <v>2024</v>
      </c>
      <c r="E188" s="29" t="s">
        <v>1932</v>
      </c>
      <c r="F188" s="29" t="s">
        <v>1980</v>
      </c>
      <c r="G188" s="29" t="s">
        <v>1932</v>
      </c>
      <c r="H188" s="29" t="s">
        <v>1980</v>
      </c>
      <c r="I188" s="29" t="s">
        <v>1932</v>
      </c>
      <c r="J188" s="29" t="s">
        <v>1980</v>
      </c>
      <c r="K188" s="29" t="s">
        <v>1932</v>
      </c>
      <c r="L188" s="29" t="s">
        <v>1980</v>
      </c>
      <c r="M188" s="29" t="s">
        <v>1932</v>
      </c>
      <c r="N188" s="29" t="s">
        <v>1980</v>
      </c>
      <c r="O188" s="29" t="s">
        <v>1932</v>
      </c>
      <c r="P188" s="29" t="s">
        <v>1980</v>
      </c>
      <c r="Q188" s="29" t="s">
        <v>1932</v>
      </c>
      <c r="R188" s="29" t="s">
        <v>1980</v>
      </c>
      <c r="S188" s="29" t="s">
        <v>1932</v>
      </c>
      <c r="T188" s="52" t="s">
        <v>1980</v>
      </c>
    </row>
    <row r="189" spans="1:20" ht="15.75">
      <c r="A189" s="310"/>
      <c r="B189" s="312"/>
      <c r="C189" s="289" t="s">
        <v>585</v>
      </c>
      <c r="D189" s="37" t="s">
        <v>1933</v>
      </c>
      <c r="E189" s="29" t="s">
        <v>1932</v>
      </c>
      <c r="F189" s="29" t="s">
        <v>1980</v>
      </c>
      <c r="G189" s="29" t="s">
        <v>1932</v>
      </c>
      <c r="H189" s="29" t="s">
        <v>1980</v>
      </c>
      <c r="I189" s="29" t="s">
        <v>1932</v>
      </c>
      <c r="J189" s="29" t="s">
        <v>1980</v>
      </c>
      <c r="K189" s="29" t="s">
        <v>1932</v>
      </c>
      <c r="L189" s="29" t="s">
        <v>1980</v>
      </c>
      <c r="M189" s="29" t="s">
        <v>1932</v>
      </c>
      <c r="N189" s="29" t="s">
        <v>1980</v>
      </c>
      <c r="O189" s="29" t="s">
        <v>1932</v>
      </c>
      <c r="P189" s="29" t="s">
        <v>1980</v>
      </c>
      <c r="Q189" s="29" t="s">
        <v>1932</v>
      </c>
      <c r="R189" s="29" t="s">
        <v>1980</v>
      </c>
      <c r="S189" s="29" t="s">
        <v>1932</v>
      </c>
      <c r="T189" s="52" t="s">
        <v>1980</v>
      </c>
    </row>
    <row r="190" spans="1:20" ht="31.5">
      <c r="A190" s="310"/>
      <c r="B190" s="312"/>
      <c r="C190" s="289"/>
      <c r="D190" s="29" t="s">
        <v>2053</v>
      </c>
      <c r="E190" s="29" t="s">
        <v>1932</v>
      </c>
      <c r="F190" s="29" t="s">
        <v>1980</v>
      </c>
      <c r="G190" s="29" t="s">
        <v>1932</v>
      </c>
      <c r="H190" s="29" t="s">
        <v>1980</v>
      </c>
      <c r="I190" s="29" t="s">
        <v>1932</v>
      </c>
      <c r="J190" s="29" t="s">
        <v>1980</v>
      </c>
      <c r="K190" s="29" t="s">
        <v>1932</v>
      </c>
      <c r="L190" s="29" t="s">
        <v>1980</v>
      </c>
      <c r="M190" s="29" t="s">
        <v>1932</v>
      </c>
      <c r="N190" s="29" t="s">
        <v>1980</v>
      </c>
      <c r="O190" s="29" t="s">
        <v>1932</v>
      </c>
      <c r="P190" s="29" t="s">
        <v>1980</v>
      </c>
      <c r="Q190" s="29" t="s">
        <v>1932</v>
      </c>
      <c r="R190" s="29" t="s">
        <v>1980</v>
      </c>
      <c r="S190" s="29" t="s">
        <v>1932</v>
      </c>
      <c r="T190" s="52" t="s">
        <v>1980</v>
      </c>
    </row>
    <row r="191" spans="1:20" ht="31.5">
      <c r="A191" s="311"/>
      <c r="B191" s="313"/>
      <c r="C191" s="290"/>
      <c r="D191" s="29" t="s">
        <v>2024</v>
      </c>
      <c r="E191" s="29" t="s">
        <v>1932</v>
      </c>
      <c r="F191" s="29" t="s">
        <v>1980</v>
      </c>
      <c r="G191" s="29" t="s">
        <v>1932</v>
      </c>
      <c r="H191" s="29" t="s">
        <v>1980</v>
      </c>
      <c r="I191" s="29" t="s">
        <v>1932</v>
      </c>
      <c r="J191" s="29" t="s">
        <v>1980</v>
      </c>
      <c r="K191" s="29" t="s">
        <v>1932</v>
      </c>
      <c r="L191" s="29" t="s">
        <v>1980</v>
      </c>
      <c r="M191" s="29" t="s">
        <v>1932</v>
      </c>
      <c r="N191" s="29" t="s">
        <v>1980</v>
      </c>
      <c r="O191" s="29" t="s">
        <v>1932</v>
      </c>
      <c r="P191" s="29" t="s">
        <v>1980</v>
      </c>
      <c r="Q191" s="29" t="s">
        <v>1932</v>
      </c>
      <c r="R191" s="29" t="s">
        <v>1980</v>
      </c>
      <c r="S191" s="29" t="s">
        <v>1932</v>
      </c>
      <c r="T191" s="52" t="s">
        <v>1980</v>
      </c>
    </row>
    <row r="192" spans="1:20" ht="15.75">
      <c r="A192" s="259">
        <v>30</v>
      </c>
      <c r="B192" s="288" t="s">
        <v>611</v>
      </c>
      <c r="C192" s="288" t="s">
        <v>588</v>
      </c>
      <c r="D192" s="29" t="s">
        <v>1933</v>
      </c>
      <c r="E192" s="29" t="s">
        <v>1932</v>
      </c>
      <c r="F192" s="29" t="s">
        <v>1980</v>
      </c>
      <c r="G192" s="29" t="s">
        <v>1932</v>
      </c>
      <c r="H192" s="29" t="s">
        <v>1980</v>
      </c>
      <c r="I192" s="29" t="s">
        <v>1932</v>
      </c>
      <c r="J192" s="29" t="s">
        <v>1980</v>
      </c>
      <c r="K192" s="29" t="s">
        <v>1932</v>
      </c>
      <c r="L192" s="29" t="s">
        <v>1980</v>
      </c>
      <c r="M192" s="29" t="s">
        <v>1932</v>
      </c>
      <c r="N192" s="29" t="s">
        <v>1980</v>
      </c>
      <c r="O192" s="29" t="s">
        <v>1932</v>
      </c>
      <c r="P192" s="29" t="s">
        <v>1980</v>
      </c>
      <c r="Q192" s="29" t="s">
        <v>1932</v>
      </c>
      <c r="R192" s="29" t="s">
        <v>1980</v>
      </c>
      <c r="S192" s="29" t="s">
        <v>1932</v>
      </c>
      <c r="T192" s="52" t="s">
        <v>1980</v>
      </c>
    </row>
    <row r="193" spans="1:20" ht="31.5">
      <c r="A193" s="310"/>
      <c r="B193" s="312"/>
      <c r="C193" s="289"/>
      <c r="D193" s="29" t="s">
        <v>2053</v>
      </c>
      <c r="E193" s="29" t="s">
        <v>1932</v>
      </c>
      <c r="F193" s="29" t="s">
        <v>1980</v>
      </c>
      <c r="G193" s="29" t="s">
        <v>1932</v>
      </c>
      <c r="H193" s="29" t="s">
        <v>1980</v>
      </c>
      <c r="I193" s="29" t="s">
        <v>1932</v>
      </c>
      <c r="J193" s="29" t="s">
        <v>1980</v>
      </c>
      <c r="K193" s="29" t="s">
        <v>1932</v>
      </c>
      <c r="L193" s="29" t="s">
        <v>1980</v>
      </c>
      <c r="M193" s="29" t="s">
        <v>1932</v>
      </c>
      <c r="N193" s="29" t="s">
        <v>1980</v>
      </c>
      <c r="O193" s="29" t="s">
        <v>1932</v>
      </c>
      <c r="P193" s="29" t="s">
        <v>1980</v>
      </c>
      <c r="Q193" s="29" t="s">
        <v>1932</v>
      </c>
      <c r="R193" s="29" t="s">
        <v>1980</v>
      </c>
      <c r="S193" s="29" t="s">
        <v>1932</v>
      </c>
      <c r="T193" s="52" t="s">
        <v>1980</v>
      </c>
    </row>
    <row r="194" spans="1:20" ht="31.5">
      <c r="A194" s="310"/>
      <c r="B194" s="312"/>
      <c r="C194" s="290"/>
      <c r="D194" s="29" t="s">
        <v>2024</v>
      </c>
      <c r="E194" s="29" t="s">
        <v>1932</v>
      </c>
      <c r="F194" s="29" t="s">
        <v>1980</v>
      </c>
      <c r="G194" s="29" t="s">
        <v>1932</v>
      </c>
      <c r="H194" s="29" t="s">
        <v>1980</v>
      </c>
      <c r="I194" s="29" t="s">
        <v>1932</v>
      </c>
      <c r="J194" s="29" t="s">
        <v>1980</v>
      </c>
      <c r="K194" s="29" t="s">
        <v>1932</v>
      </c>
      <c r="L194" s="29" t="s">
        <v>1980</v>
      </c>
      <c r="M194" s="29" t="s">
        <v>1932</v>
      </c>
      <c r="N194" s="29" t="s">
        <v>1980</v>
      </c>
      <c r="O194" s="29" t="s">
        <v>1932</v>
      </c>
      <c r="P194" s="29" t="s">
        <v>1980</v>
      </c>
      <c r="Q194" s="29" t="s">
        <v>1932</v>
      </c>
      <c r="R194" s="29" t="s">
        <v>1980</v>
      </c>
      <c r="S194" s="29" t="s">
        <v>1932</v>
      </c>
      <c r="T194" s="52" t="s">
        <v>1980</v>
      </c>
    </row>
    <row r="195" spans="1:20" ht="15.75">
      <c r="A195" s="310"/>
      <c r="B195" s="312"/>
      <c r="C195" s="288" t="s">
        <v>590</v>
      </c>
      <c r="D195" s="29" t="s">
        <v>1933</v>
      </c>
      <c r="E195" s="29" t="s">
        <v>1932</v>
      </c>
      <c r="F195" s="29" t="s">
        <v>1980</v>
      </c>
      <c r="G195" s="29" t="s">
        <v>1932</v>
      </c>
      <c r="H195" s="29" t="s">
        <v>1980</v>
      </c>
      <c r="I195" s="29" t="s">
        <v>1932</v>
      </c>
      <c r="J195" s="29" t="s">
        <v>1980</v>
      </c>
      <c r="K195" s="29" t="s">
        <v>1932</v>
      </c>
      <c r="L195" s="29" t="s">
        <v>1980</v>
      </c>
      <c r="M195" s="29" t="s">
        <v>1932</v>
      </c>
      <c r="N195" s="29" t="s">
        <v>1980</v>
      </c>
      <c r="O195" s="29" t="s">
        <v>1932</v>
      </c>
      <c r="P195" s="29" t="s">
        <v>1980</v>
      </c>
      <c r="Q195" s="29" t="s">
        <v>1932</v>
      </c>
      <c r="R195" s="29" t="s">
        <v>1980</v>
      </c>
      <c r="S195" s="29" t="s">
        <v>1932</v>
      </c>
      <c r="T195" s="52" t="s">
        <v>1980</v>
      </c>
    </row>
    <row r="196" spans="1:20" ht="31.5">
      <c r="A196" s="310"/>
      <c r="B196" s="312"/>
      <c r="C196" s="289"/>
      <c r="D196" s="29" t="s">
        <v>2053</v>
      </c>
      <c r="E196" s="29" t="s">
        <v>1932</v>
      </c>
      <c r="F196" s="29" t="s">
        <v>1980</v>
      </c>
      <c r="G196" s="29" t="s">
        <v>1932</v>
      </c>
      <c r="H196" s="29" t="s">
        <v>1980</v>
      </c>
      <c r="I196" s="29" t="s">
        <v>1932</v>
      </c>
      <c r="J196" s="29" t="s">
        <v>1980</v>
      </c>
      <c r="K196" s="29" t="s">
        <v>1932</v>
      </c>
      <c r="L196" s="29" t="s">
        <v>1980</v>
      </c>
      <c r="M196" s="29" t="s">
        <v>1932</v>
      </c>
      <c r="N196" s="29" t="s">
        <v>1980</v>
      </c>
      <c r="O196" s="29" t="s">
        <v>1932</v>
      </c>
      <c r="P196" s="29" t="s">
        <v>1980</v>
      </c>
      <c r="Q196" s="29" t="s">
        <v>1932</v>
      </c>
      <c r="R196" s="29" t="s">
        <v>1980</v>
      </c>
      <c r="S196" s="29" t="s">
        <v>1932</v>
      </c>
      <c r="T196" s="52" t="s">
        <v>1980</v>
      </c>
    </row>
    <row r="197" spans="1:20" ht="31.5">
      <c r="A197" s="310"/>
      <c r="B197" s="312"/>
      <c r="C197" s="290"/>
      <c r="D197" s="29" t="s">
        <v>2024</v>
      </c>
      <c r="E197" s="29" t="s">
        <v>1932</v>
      </c>
      <c r="F197" s="29" t="s">
        <v>1980</v>
      </c>
      <c r="G197" s="29" t="s">
        <v>1932</v>
      </c>
      <c r="H197" s="29" t="s">
        <v>1980</v>
      </c>
      <c r="I197" s="29" t="s">
        <v>1932</v>
      </c>
      <c r="J197" s="29" t="s">
        <v>1980</v>
      </c>
      <c r="K197" s="29" t="s">
        <v>1932</v>
      </c>
      <c r="L197" s="29" t="s">
        <v>1980</v>
      </c>
      <c r="M197" s="29" t="s">
        <v>1932</v>
      </c>
      <c r="N197" s="29" t="s">
        <v>1980</v>
      </c>
      <c r="O197" s="29" t="s">
        <v>1932</v>
      </c>
      <c r="P197" s="29" t="s">
        <v>1980</v>
      </c>
      <c r="Q197" s="29" t="s">
        <v>1932</v>
      </c>
      <c r="R197" s="29" t="s">
        <v>1980</v>
      </c>
      <c r="S197" s="29" t="s">
        <v>1932</v>
      </c>
      <c r="T197" s="52" t="s">
        <v>1980</v>
      </c>
    </row>
    <row r="198" spans="1:20" ht="15.75">
      <c r="A198" s="259">
        <v>31</v>
      </c>
      <c r="B198" s="288" t="s">
        <v>612</v>
      </c>
      <c r="C198" s="288" t="s">
        <v>593</v>
      </c>
      <c r="D198" s="37" t="s">
        <v>1933</v>
      </c>
      <c r="E198" s="29" t="s">
        <v>1932</v>
      </c>
      <c r="F198" s="29" t="s">
        <v>1980</v>
      </c>
      <c r="G198" s="29" t="s">
        <v>1932</v>
      </c>
      <c r="H198" s="29" t="s">
        <v>1980</v>
      </c>
      <c r="I198" s="29" t="s">
        <v>1932</v>
      </c>
      <c r="J198" s="29" t="s">
        <v>1980</v>
      </c>
      <c r="K198" s="29" t="s">
        <v>1932</v>
      </c>
      <c r="L198" s="29" t="s">
        <v>1980</v>
      </c>
      <c r="M198" s="29" t="s">
        <v>1932</v>
      </c>
      <c r="N198" s="29" t="s">
        <v>1980</v>
      </c>
      <c r="O198" s="29" t="s">
        <v>1932</v>
      </c>
      <c r="P198" s="29" t="s">
        <v>1980</v>
      </c>
      <c r="Q198" s="29" t="s">
        <v>1932</v>
      </c>
      <c r="R198" s="29" t="s">
        <v>1980</v>
      </c>
      <c r="S198" s="29" t="s">
        <v>1932</v>
      </c>
      <c r="T198" s="52" t="s">
        <v>1980</v>
      </c>
    </row>
    <row r="199" spans="1:20" ht="31.5">
      <c r="A199" s="260"/>
      <c r="B199" s="289"/>
      <c r="C199" s="289"/>
      <c r="D199" s="29" t="s">
        <v>2053</v>
      </c>
      <c r="E199" s="29" t="s">
        <v>1932</v>
      </c>
      <c r="F199" s="29" t="s">
        <v>1980</v>
      </c>
      <c r="G199" s="29" t="s">
        <v>1932</v>
      </c>
      <c r="H199" s="29" t="s">
        <v>1980</v>
      </c>
      <c r="I199" s="29" t="s">
        <v>1932</v>
      </c>
      <c r="J199" s="29" t="s">
        <v>1980</v>
      </c>
      <c r="K199" s="29" t="s">
        <v>1932</v>
      </c>
      <c r="L199" s="29" t="s">
        <v>1980</v>
      </c>
      <c r="M199" s="29" t="s">
        <v>1932</v>
      </c>
      <c r="N199" s="29" t="s">
        <v>1980</v>
      </c>
      <c r="O199" s="29" t="s">
        <v>1932</v>
      </c>
      <c r="P199" s="29" t="s">
        <v>1980</v>
      </c>
      <c r="Q199" s="29" t="s">
        <v>1932</v>
      </c>
      <c r="R199" s="29" t="s">
        <v>1980</v>
      </c>
      <c r="S199" s="29" t="s">
        <v>1932</v>
      </c>
      <c r="T199" s="52" t="s">
        <v>1980</v>
      </c>
    </row>
    <row r="200" spans="1:20" ht="31.5">
      <c r="A200" s="260"/>
      <c r="B200" s="289"/>
      <c r="C200" s="290"/>
      <c r="D200" s="29" t="s">
        <v>2024</v>
      </c>
      <c r="E200" s="29" t="s">
        <v>1932</v>
      </c>
      <c r="F200" s="29" t="s">
        <v>1980</v>
      </c>
      <c r="G200" s="29" t="s">
        <v>1932</v>
      </c>
      <c r="H200" s="29" t="s">
        <v>1980</v>
      </c>
      <c r="I200" s="29" t="s">
        <v>1932</v>
      </c>
      <c r="J200" s="29" t="s">
        <v>1980</v>
      </c>
      <c r="K200" s="29" t="s">
        <v>1932</v>
      </c>
      <c r="L200" s="29" t="s">
        <v>1980</v>
      </c>
      <c r="M200" s="29" t="s">
        <v>1932</v>
      </c>
      <c r="N200" s="29" t="s">
        <v>1980</v>
      </c>
      <c r="O200" s="29" t="s">
        <v>1932</v>
      </c>
      <c r="P200" s="29" t="s">
        <v>1980</v>
      </c>
      <c r="Q200" s="29" t="s">
        <v>1932</v>
      </c>
      <c r="R200" s="29" t="s">
        <v>1980</v>
      </c>
      <c r="S200" s="29" t="s">
        <v>1932</v>
      </c>
      <c r="T200" s="52" t="s">
        <v>1980</v>
      </c>
    </row>
    <row r="201" spans="1:20" ht="15.75">
      <c r="A201" s="259">
        <v>32</v>
      </c>
      <c r="B201" s="288" t="s">
        <v>613</v>
      </c>
      <c r="C201" s="288" t="s">
        <v>595</v>
      </c>
      <c r="D201" s="29" t="s">
        <v>1933</v>
      </c>
      <c r="E201" s="29" t="s">
        <v>1932</v>
      </c>
      <c r="F201" s="29" t="s">
        <v>1980</v>
      </c>
      <c r="G201" s="29" t="s">
        <v>1932</v>
      </c>
      <c r="H201" s="29" t="s">
        <v>1980</v>
      </c>
      <c r="I201" s="29" t="s">
        <v>1932</v>
      </c>
      <c r="J201" s="29" t="s">
        <v>1980</v>
      </c>
      <c r="K201" s="29" t="s">
        <v>1932</v>
      </c>
      <c r="L201" s="29" t="s">
        <v>1980</v>
      </c>
      <c r="M201" s="29" t="s">
        <v>1932</v>
      </c>
      <c r="N201" s="29" t="s">
        <v>1980</v>
      </c>
      <c r="O201" s="29" t="s">
        <v>1932</v>
      </c>
      <c r="P201" s="29" t="s">
        <v>1980</v>
      </c>
      <c r="Q201" s="29" t="s">
        <v>1932</v>
      </c>
      <c r="R201" s="29" t="s">
        <v>1980</v>
      </c>
      <c r="S201" s="29" t="s">
        <v>1932</v>
      </c>
      <c r="T201" s="52" t="s">
        <v>1980</v>
      </c>
    </row>
    <row r="202" spans="1:20" ht="31.5">
      <c r="A202" s="260"/>
      <c r="B202" s="289"/>
      <c r="C202" s="289"/>
      <c r="D202" s="29" t="s">
        <v>2053</v>
      </c>
      <c r="E202" s="29" t="s">
        <v>1932</v>
      </c>
      <c r="F202" s="29" t="s">
        <v>1980</v>
      </c>
      <c r="G202" s="29" t="s">
        <v>1932</v>
      </c>
      <c r="H202" s="29" t="s">
        <v>1980</v>
      </c>
      <c r="I202" s="29" t="s">
        <v>1932</v>
      </c>
      <c r="J202" s="29" t="s">
        <v>1980</v>
      </c>
      <c r="K202" s="29" t="s">
        <v>1932</v>
      </c>
      <c r="L202" s="29" t="s">
        <v>1980</v>
      </c>
      <c r="M202" s="29" t="s">
        <v>1932</v>
      </c>
      <c r="N202" s="29" t="s">
        <v>1980</v>
      </c>
      <c r="O202" s="29" t="s">
        <v>1932</v>
      </c>
      <c r="P202" s="29" t="s">
        <v>1980</v>
      </c>
      <c r="Q202" s="29" t="s">
        <v>1932</v>
      </c>
      <c r="R202" s="29" t="s">
        <v>1980</v>
      </c>
      <c r="S202" s="29" t="s">
        <v>1932</v>
      </c>
      <c r="T202" s="52" t="s">
        <v>1980</v>
      </c>
    </row>
    <row r="203" spans="1:20" ht="31.5">
      <c r="A203" s="260"/>
      <c r="B203" s="289"/>
      <c r="C203" s="290"/>
      <c r="D203" s="29" t="s">
        <v>2024</v>
      </c>
      <c r="E203" s="29" t="s">
        <v>1932</v>
      </c>
      <c r="F203" s="29" t="s">
        <v>1980</v>
      </c>
      <c r="G203" s="29" t="s">
        <v>1932</v>
      </c>
      <c r="H203" s="29" t="s">
        <v>1980</v>
      </c>
      <c r="I203" s="29" t="s">
        <v>1932</v>
      </c>
      <c r="J203" s="29" t="s">
        <v>1980</v>
      </c>
      <c r="K203" s="29" t="s">
        <v>1932</v>
      </c>
      <c r="L203" s="29" t="s">
        <v>1980</v>
      </c>
      <c r="M203" s="29" t="s">
        <v>1932</v>
      </c>
      <c r="N203" s="29" t="s">
        <v>1980</v>
      </c>
      <c r="O203" s="29" t="s">
        <v>1932</v>
      </c>
      <c r="P203" s="29" t="s">
        <v>1980</v>
      </c>
      <c r="Q203" s="29" t="s">
        <v>1932</v>
      </c>
      <c r="R203" s="29" t="s">
        <v>1980</v>
      </c>
      <c r="S203" s="29" t="s">
        <v>1932</v>
      </c>
      <c r="T203" s="52" t="s">
        <v>1980</v>
      </c>
    </row>
    <row r="204" spans="1:20" ht="15.75">
      <c r="A204" s="260"/>
      <c r="B204" s="289"/>
      <c r="C204" s="288" t="s">
        <v>596</v>
      </c>
      <c r="D204" s="29" t="s">
        <v>1933</v>
      </c>
      <c r="E204" s="29" t="s">
        <v>1932</v>
      </c>
      <c r="F204" s="29" t="s">
        <v>1980</v>
      </c>
      <c r="G204" s="29" t="s">
        <v>1932</v>
      </c>
      <c r="H204" s="29" t="s">
        <v>1980</v>
      </c>
      <c r="I204" s="29" t="s">
        <v>1932</v>
      </c>
      <c r="J204" s="29" t="s">
        <v>1980</v>
      </c>
      <c r="K204" s="29" t="s">
        <v>1932</v>
      </c>
      <c r="L204" s="29" t="s">
        <v>1980</v>
      </c>
      <c r="M204" s="29" t="s">
        <v>1932</v>
      </c>
      <c r="N204" s="29" t="s">
        <v>1980</v>
      </c>
      <c r="O204" s="29" t="s">
        <v>1932</v>
      </c>
      <c r="P204" s="29" t="s">
        <v>1980</v>
      </c>
      <c r="Q204" s="29" t="s">
        <v>1932</v>
      </c>
      <c r="R204" s="29" t="s">
        <v>1980</v>
      </c>
      <c r="S204" s="29" t="s">
        <v>1932</v>
      </c>
      <c r="T204" s="52" t="s">
        <v>1980</v>
      </c>
    </row>
    <row r="205" spans="1:20" ht="31.5">
      <c r="A205" s="260"/>
      <c r="B205" s="289"/>
      <c r="C205" s="289"/>
      <c r="D205" s="29" t="s">
        <v>2053</v>
      </c>
      <c r="E205" s="29" t="s">
        <v>1932</v>
      </c>
      <c r="F205" s="29" t="s">
        <v>1980</v>
      </c>
      <c r="G205" s="29" t="s">
        <v>1932</v>
      </c>
      <c r="H205" s="29" t="s">
        <v>1980</v>
      </c>
      <c r="I205" s="29" t="s">
        <v>1932</v>
      </c>
      <c r="J205" s="29" t="s">
        <v>1980</v>
      </c>
      <c r="K205" s="29" t="s">
        <v>1932</v>
      </c>
      <c r="L205" s="29" t="s">
        <v>1980</v>
      </c>
      <c r="M205" s="29" t="s">
        <v>1932</v>
      </c>
      <c r="N205" s="29" t="s">
        <v>1980</v>
      </c>
      <c r="O205" s="29" t="s">
        <v>1932</v>
      </c>
      <c r="P205" s="29" t="s">
        <v>1980</v>
      </c>
      <c r="Q205" s="29" t="s">
        <v>1932</v>
      </c>
      <c r="R205" s="29" t="s">
        <v>1980</v>
      </c>
      <c r="S205" s="29" t="s">
        <v>1932</v>
      </c>
      <c r="T205" s="52" t="s">
        <v>1980</v>
      </c>
    </row>
    <row r="206" spans="1:20" ht="31.5">
      <c r="A206" s="260"/>
      <c r="B206" s="289"/>
      <c r="C206" s="290"/>
      <c r="D206" s="29" t="s">
        <v>2024</v>
      </c>
      <c r="E206" s="29" t="s">
        <v>1932</v>
      </c>
      <c r="F206" s="29" t="s">
        <v>1980</v>
      </c>
      <c r="G206" s="29" t="s">
        <v>1932</v>
      </c>
      <c r="H206" s="29" t="s">
        <v>1980</v>
      </c>
      <c r="I206" s="29" t="s">
        <v>1932</v>
      </c>
      <c r="J206" s="29" t="s">
        <v>1980</v>
      </c>
      <c r="K206" s="29" t="s">
        <v>1932</v>
      </c>
      <c r="L206" s="29" t="s">
        <v>1980</v>
      </c>
      <c r="M206" s="29" t="s">
        <v>1932</v>
      </c>
      <c r="N206" s="29" t="s">
        <v>1980</v>
      </c>
      <c r="O206" s="29" t="s">
        <v>1932</v>
      </c>
      <c r="P206" s="29" t="s">
        <v>1980</v>
      </c>
      <c r="Q206" s="29" t="s">
        <v>1932</v>
      </c>
      <c r="R206" s="29" t="s">
        <v>1980</v>
      </c>
      <c r="S206" s="29" t="s">
        <v>1932</v>
      </c>
      <c r="T206" s="52" t="s">
        <v>1980</v>
      </c>
    </row>
    <row r="207" spans="1:20" ht="15.75">
      <c r="A207" s="260"/>
      <c r="B207" s="289"/>
      <c r="C207" s="288" t="s">
        <v>597</v>
      </c>
      <c r="D207" s="37" t="s">
        <v>1933</v>
      </c>
      <c r="E207" s="29" t="s">
        <v>1932</v>
      </c>
      <c r="F207" s="29" t="s">
        <v>1980</v>
      </c>
      <c r="G207" s="29" t="s">
        <v>1932</v>
      </c>
      <c r="H207" s="29" t="s">
        <v>1980</v>
      </c>
      <c r="I207" s="29" t="s">
        <v>1932</v>
      </c>
      <c r="J207" s="29" t="s">
        <v>1980</v>
      </c>
      <c r="K207" s="29" t="s">
        <v>1932</v>
      </c>
      <c r="L207" s="29" t="s">
        <v>1980</v>
      </c>
      <c r="M207" s="29" t="s">
        <v>1932</v>
      </c>
      <c r="N207" s="29" t="s">
        <v>1980</v>
      </c>
      <c r="O207" s="29" t="s">
        <v>1932</v>
      </c>
      <c r="P207" s="29" t="s">
        <v>1980</v>
      </c>
      <c r="Q207" s="29" t="s">
        <v>1932</v>
      </c>
      <c r="R207" s="29" t="s">
        <v>1980</v>
      </c>
      <c r="S207" s="29" t="s">
        <v>1932</v>
      </c>
      <c r="T207" s="52" t="s">
        <v>1980</v>
      </c>
    </row>
    <row r="208" spans="1:20" ht="31.5">
      <c r="A208" s="260"/>
      <c r="B208" s="289"/>
      <c r="C208" s="289"/>
      <c r="D208" s="29" t="s">
        <v>2053</v>
      </c>
      <c r="E208" s="29" t="s">
        <v>1932</v>
      </c>
      <c r="F208" s="29" t="s">
        <v>1980</v>
      </c>
      <c r="G208" s="29" t="s">
        <v>1932</v>
      </c>
      <c r="H208" s="29" t="s">
        <v>1980</v>
      </c>
      <c r="I208" s="29" t="s">
        <v>1932</v>
      </c>
      <c r="J208" s="29" t="s">
        <v>1980</v>
      </c>
      <c r="K208" s="29" t="s">
        <v>1932</v>
      </c>
      <c r="L208" s="29" t="s">
        <v>1980</v>
      </c>
      <c r="M208" s="29" t="s">
        <v>1932</v>
      </c>
      <c r="N208" s="29" t="s">
        <v>1980</v>
      </c>
      <c r="O208" s="29" t="s">
        <v>1932</v>
      </c>
      <c r="P208" s="29" t="s">
        <v>1980</v>
      </c>
      <c r="Q208" s="29" t="s">
        <v>1932</v>
      </c>
      <c r="R208" s="29" t="s">
        <v>1980</v>
      </c>
      <c r="S208" s="29" t="s">
        <v>1932</v>
      </c>
      <c r="T208" s="52" t="s">
        <v>1980</v>
      </c>
    </row>
    <row r="209" spans="1:20" ht="31.5">
      <c r="A209" s="260"/>
      <c r="B209" s="289"/>
      <c r="C209" s="290"/>
      <c r="D209" s="29" t="s">
        <v>2024</v>
      </c>
      <c r="E209" s="29" t="s">
        <v>1932</v>
      </c>
      <c r="F209" s="29" t="s">
        <v>1980</v>
      </c>
      <c r="G209" s="29" t="s">
        <v>1932</v>
      </c>
      <c r="H209" s="29" t="s">
        <v>1980</v>
      </c>
      <c r="I209" s="29" t="s">
        <v>1932</v>
      </c>
      <c r="J209" s="29" t="s">
        <v>1980</v>
      </c>
      <c r="K209" s="29" t="s">
        <v>1932</v>
      </c>
      <c r="L209" s="29" t="s">
        <v>1980</v>
      </c>
      <c r="M209" s="29" t="s">
        <v>1932</v>
      </c>
      <c r="N209" s="29" t="s">
        <v>1980</v>
      </c>
      <c r="O209" s="29" t="s">
        <v>1932</v>
      </c>
      <c r="P209" s="29" t="s">
        <v>1980</v>
      </c>
      <c r="Q209" s="29" t="s">
        <v>1932</v>
      </c>
      <c r="R209" s="29" t="s">
        <v>1980</v>
      </c>
      <c r="S209" s="29" t="s">
        <v>1932</v>
      </c>
      <c r="T209" s="52" t="s">
        <v>1980</v>
      </c>
    </row>
    <row r="210" spans="1:20" ht="15.75">
      <c r="A210" s="260"/>
      <c r="B210" s="289"/>
      <c r="C210" s="288" t="s">
        <v>598</v>
      </c>
      <c r="D210" s="29" t="s">
        <v>1933</v>
      </c>
      <c r="E210" s="29" t="s">
        <v>1932</v>
      </c>
      <c r="F210" s="29" t="s">
        <v>1980</v>
      </c>
      <c r="G210" s="29" t="s">
        <v>1932</v>
      </c>
      <c r="H210" s="29" t="s">
        <v>1980</v>
      </c>
      <c r="I210" s="29" t="s">
        <v>1932</v>
      </c>
      <c r="J210" s="29" t="s">
        <v>1980</v>
      </c>
      <c r="K210" s="29" t="s">
        <v>1932</v>
      </c>
      <c r="L210" s="29" t="s">
        <v>1980</v>
      </c>
      <c r="M210" s="29" t="s">
        <v>1932</v>
      </c>
      <c r="N210" s="29" t="s">
        <v>1980</v>
      </c>
      <c r="O210" s="29" t="s">
        <v>1932</v>
      </c>
      <c r="P210" s="29" t="s">
        <v>1980</v>
      </c>
      <c r="Q210" s="29" t="s">
        <v>1932</v>
      </c>
      <c r="R210" s="29" t="s">
        <v>1980</v>
      </c>
      <c r="S210" s="29" t="s">
        <v>1932</v>
      </c>
      <c r="T210" s="52" t="s">
        <v>1980</v>
      </c>
    </row>
    <row r="211" spans="1:20" ht="31.5">
      <c r="A211" s="260"/>
      <c r="B211" s="289"/>
      <c r="C211" s="289"/>
      <c r="D211" s="29" t="s">
        <v>2053</v>
      </c>
      <c r="E211" s="29" t="s">
        <v>1932</v>
      </c>
      <c r="F211" s="29" t="s">
        <v>1980</v>
      </c>
      <c r="G211" s="29" t="s">
        <v>1932</v>
      </c>
      <c r="H211" s="29" t="s">
        <v>1980</v>
      </c>
      <c r="I211" s="29" t="s">
        <v>1932</v>
      </c>
      <c r="J211" s="29" t="s">
        <v>1980</v>
      </c>
      <c r="K211" s="29" t="s">
        <v>1932</v>
      </c>
      <c r="L211" s="29" t="s">
        <v>1980</v>
      </c>
      <c r="M211" s="29" t="s">
        <v>1932</v>
      </c>
      <c r="N211" s="29" t="s">
        <v>1980</v>
      </c>
      <c r="O211" s="29" t="s">
        <v>1932</v>
      </c>
      <c r="P211" s="29" t="s">
        <v>1980</v>
      </c>
      <c r="Q211" s="29" t="s">
        <v>1932</v>
      </c>
      <c r="R211" s="29" t="s">
        <v>1980</v>
      </c>
      <c r="S211" s="29" t="s">
        <v>1932</v>
      </c>
      <c r="T211" s="52" t="s">
        <v>1980</v>
      </c>
    </row>
    <row r="212" spans="1:20" ht="31.5">
      <c r="A212" s="260"/>
      <c r="B212" s="289"/>
      <c r="C212" s="290"/>
      <c r="D212" s="29" t="s">
        <v>2024</v>
      </c>
      <c r="E212" s="29" t="s">
        <v>1932</v>
      </c>
      <c r="F212" s="29" t="s">
        <v>1980</v>
      </c>
      <c r="G212" s="29" t="s">
        <v>1932</v>
      </c>
      <c r="H212" s="29" t="s">
        <v>1980</v>
      </c>
      <c r="I212" s="29" t="s">
        <v>1932</v>
      </c>
      <c r="J212" s="29" t="s">
        <v>1980</v>
      </c>
      <c r="K212" s="29" t="s">
        <v>1932</v>
      </c>
      <c r="L212" s="29" t="s">
        <v>1980</v>
      </c>
      <c r="M212" s="29" t="s">
        <v>1932</v>
      </c>
      <c r="N212" s="29" t="s">
        <v>1980</v>
      </c>
      <c r="O212" s="29" t="s">
        <v>1932</v>
      </c>
      <c r="P212" s="29" t="s">
        <v>1980</v>
      </c>
      <c r="Q212" s="29" t="s">
        <v>1932</v>
      </c>
      <c r="R212" s="29" t="s">
        <v>1980</v>
      </c>
      <c r="S212" s="29" t="s">
        <v>1932</v>
      </c>
      <c r="T212" s="52" t="s">
        <v>1980</v>
      </c>
    </row>
    <row r="213" spans="1:20" ht="15.75">
      <c r="A213" s="260"/>
      <c r="B213" s="289"/>
      <c r="C213" s="288" t="s">
        <v>600</v>
      </c>
      <c r="D213" s="29" t="s">
        <v>1933</v>
      </c>
      <c r="E213" s="29" t="s">
        <v>1932</v>
      </c>
      <c r="F213" s="29" t="s">
        <v>1980</v>
      </c>
      <c r="G213" s="29" t="s">
        <v>1932</v>
      </c>
      <c r="H213" s="29" t="s">
        <v>1980</v>
      </c>
      <c r="I213" s="29" t="s">
        <v>1932</v>
      </c>
      <c r="J213" s="29" t="s">
        <v>1980</v>
      </c>
      <c r="K213" s="29" t="s">
        <v>1932</v>
      </c>
      <c r="L213" s="29" t="s">
        <v>1980</v>
      </c>
      <c r="M213" s="29" t="s">
        <v>1932</v>
      </c>
      <c r="N213" s="29" t="s">
        <v>1980</v>
      </c>
      <c r="O213" s="29" t="s">
        <v>1932</v>
      </c>
      <c r="P213" s="29" t="s">
        <v>1980</v>
      </c>
      <c r="Q213" s="29" t="s">
        <v>1932</v>
      </c>
      <c r="R213" s="29" t="s">
        <v>1980</v>
      </c>
      <c r="S213" s="29" t="s">
        <v>1932</v>
      </c>
      <c r="T213" s="52" t="s">
        <v>1980</v>
      </c>
    </row>
    <row r="214" spans="1:20" ht="31.5">
      <c r="A214" s="260"/>
      <c r="B214" s="289"/>
      <c r="C214" s="289"/>
      <c r="D214" s="29" t="s">
        <v>2053</v>
      </c>
      <c r="E214" s="29" t="s">
        <v>1932</v>
      </c>
      <c r="F214" s="29" t="s">
        <v>1980</v>
      </c>
      <c r="G214" s="29" t="s">
        <v>1932</v>
      </c>
      <c r="H214" s="29" t="s">
        <v>1980</v>
      </c>
      <c r="I214" s="29" t="s">
        <v>1932</v>
      </c>
      <c r="J214" s="29" t="s">
        <v>1980</v>
      </c>
      <c r="K214" s="29" t="s">
        <v>1932</v>
      </c>
      <c r="L214" s="29" t="s">
        <v>1980</v>
      </c>
      <c r="M214" s="29" t="s">
        <v>1932</v>
      </c>
      <c r="N214" s="29" t="s">
        <v>1980</v>
      </c>
      <c r="O214" s="29" t="s">
        <v>1932</v>
      </c>
      <c r="P214" s="29" t="s">
        <v>1980</v>
      </c>
      <c r="Q214" s="29" t="s">
        <v>1932</v>
      </c>
      <c r="R214" s="29" t="s">
        <v>1980</v>
      </c>
      <c r="S214" s="29" t="s">
        <v>1932</v>
      </c>
      <c r="T214" s="52" t="s">
        <v>1980</v>
      </c>
    </row>
    <row r="215" spans="1:20" ht="31.5">
      <c r="A215" s="323"/>
      <c r="B215" s="290"/>
      <c r="C215" s="289"/>
      <c r="D215" s="29" t="s">
        <v>2024</v>
      </c>
      <c r="E215" s="29" t="s">
        <v>1932</v>
      </c>
      <c r="F215" s="29" t="s">
        <v>1980</v>
      </c>
      <c r="G215" s="29" t="s">
        <v>1932</v>
      </c>
      <c r="H215" s="29" t="s">
        <v>1980</v>
      </c>
      <c r="I215" s="29" t="s">
        <v>1932</v>
      </c>
      <c r="J215" s="29" t="s">
        <v>1980</v>
      </c>
      <c r="K215" s="29" t="s">
        <v>1932</v>
      </c>
      <c r="L215" s="29" t="s">
        <v>1980</v>
      </c>
      <c r="M215" s="29" t="s">
        <v>1932</v>
      </c>
      <c r="N215" s="29" t="s">
        <v>1980</v>
      </c>
      <c r="O215" s="29" t="s">
        <v>1932</v>
      </c>
      <c r="P215" s="29" t="s">
        <v>1980</v>
      </c>
      <c r="Q215" s="29" t="s">
        <v>1932</v>
      </c>
      <c r="R215" s="29" t="s">
        <v>1980</v>
      </c>
      <c r="S215" s="29" t="s">
        <v>1932</v>
      </c>
      <c r="T215" s="52" t="s">
        <v>1980</v>
      </c>
    </row>
    <row r="216" spans="1:20" ht="15.75">
      <c r="A216" s="259">
        <v>33</v>
      </c>
      <c r="B216" s="288" t="s">
        <v>614</v>
      </c>
      <c r="C216" s="288" t="s">
        <v>601</v>
      </c>
      <c r="D216" s="37" t="s">
        <v>1933</v>
      </c>
      <c r="E216" s="29" t="s">
        <v>1932</v>
      </c>
      <c r="F216" s="29" t="s">
        <v>1980</v>
      </c>
      <c r="G216" s="29" t="s">
        <v>1932</v>
      </c>
      <c r="H216" s="29" t="s">
        <v>1980</v>
      </c>
      <c r="I216" s="29" t="s">
        <v>1932</v>
      </c>
      <c r="J216" s="29" t="s">
        <v>1980</v>
      </c>
      <c r="K216" s="29" t="s">
        <v>1932</v>
      </c>
      <c r="L216" s="29" t="s">
        <v>1980</v>
      </c>
      <c r="M216" s="29" t="s">
        <v>1932</v>
      </c>
      <c r="N216" s="29" t="s">
        <v>1980</v>
      </c>
      <c r="O216" s="29" t="s">
        <v>1932</v>
      </c>
      <c r="P216" s="29" t="s">
        <v>1980</v>
      </c>
      <c r="Q216" s="29" t="s">
        <v>1932</v>
      </c>
      <c r="R216" s="29" t="s">
        <v>1980</v>
      </c>
      <c r="S216" s="29" t="s">
        <v>1932</v>
      </c>
      <c r="T216" s="52" t="s">
        <v>1980</v>
      </c>
    </row>
    <row r="217" spans="1:20" ht="31.5">
      <c r="A217" s="310"/>
      <c r="B217" s="312"/>
      <c r="C217" s="289"/>
      <c r="D217" s="29" t="s">
        <v>2053</v>
      </c>
      <c r="E217" s="29" t="s">
        <v>1932</v>
      </c>
      <c r="F217" s="29" t="s">
        <v>1980</v>
      </c>
      <c r="G217" s="29" t="s">
        <v>1932</v>
      </c>
      <c r="H217" s="29" t="s">
        <v>1980</v>
      </c>
      <c r="I217" s="29" t="s">
        <v>1932</v>
      </c>
      <c r="J217" s="29" t="s">
        <v>1980</v>
      </c>
      <c r="K217" s="29" t="s">
        <v>1932</v>
      </c>
      <c r="L217" s="29" t="s">
        <v>1980</v>
      </c>
      <c r="M217" s="29" t="s">
        <v>1932</v>
      </c>
      <c r="N217" s="29" t="s">
        <v>1980</v>
      </c>
      <c r="O217" s="29" t="s">
        <v>1932</v>
      </c>
      <c r="P217" s="29" t="s">
        <v>1980</v>
      </c>
      <c r="Q217" s="29" t="s">
        <v>1932</v>
      </c>
      <c r="R217" s="29" t="s">
        <v>1980</v>
      </c>
      <c r="S217" s="29" t="s">
        <v>1932</v>
      </c>
      <c r="T217" s="52" t="s">
        <v>1980</v>
      </c>
    </row>
    <row r="218" spans="1:20" ht="31.5">
      <c r="A218" s="310"/>
      <c r="B218" s="312"/>
      <c r="C218" s="290"/>
      <c r="D218" s="29" t="s">
        <v>2024</v>
      </c>
      <c r="E218" s="29" t="s">
        <v>1932</v>
      </c>
      <c r="F218" s="29" t="s">
        <v>1980</v>
      </c>
      <c r="G218" s="29" t="s">
        <v>1932</v>
      </c>
      <c r="H218" s="29" t="s">
        <v>1980</v>
      </c>
      <c r="I218" s="29" t="s">
        <v>1932</v>
      </c>
      <c r="J218" s="29" t="s">
        <v>1980</v>
      </c>
      <c r="K218" s="29" t="s">
        <v>1932</v>
      </c>
      <c r="L218" s="29" t="s">
        <v>1980</v>
      </c>
      <c r="M218" s="29" t="s">
        <v>1932</v>
      </c>
      <c r="N218" s="29" t="s">
        <v>1980</v>
      </c>
      <c r="O218" s="29" t="s">
        <v>1932</v>
      </c>
      <c r="P218" s="29" t="s">
        <v>1980</v>
      </c>
      <c r="Q218" s="29" t="s">
        <v>1932</v>
      </c>
      <c r="R218" s="29" t="s">
        <v>1980</v>
      </c>
      <c r="S218" s="29" t="s">
        <v>1932</v>
      </c>
      <c r="T218" s="52" t="s">
        <v>1980</v>
      </c>
    </row>
    <row r="219" spans="1:20" ht="15.75">
      <c r="A219" s="310"/>
      <c r="B219" s="312"/>
      <c r="C219" s="288" t="s">
        <v>603</v>
      </c>
      <c r="D219" s="29" t="s">
        <v>1933</v>
      </c>
      <c r="E219" s="29" t="s">
        <v>1932</v>
      </c>
      <c r="F219" s="29" t="s">
        <v>1980</v>
      </c>
      <c r="G219" s="29" t="s">
        <v>1932</v>
      </c>
      <c r="H219" s="29" t="s">
        <v>1980</v>
      </c>
      <c r="I219" s="29" t="s">
        <v>1932</v>
      </c>
      <c r="J219" s="29" t="s">
        <v>1980</v>
      </c>
      <c r="K219" s="29" t="s">
        <v>1932</v>
      </c>
      <c r="L219" s="29" t="s">
        <v>1980</v>
      </c>
      <c r="M219" s="29" t="s">
        <v>1932</v>
      </c>
      <c r="N219" s="29" t="s">
        <v>1980</v>
      </c>
      <c r="O219" s="29" t="s">
        <v>1932</v>
      </c>
      <c r="P219" s="29" t="s">
        <v>1980</v>
      </c>
      <c r="Q219" s="29" t="s">
        <v>1932</v>
      </c>
      <c r="R219" s="29" t="s">
        <v>1980</v>
      </c>
      <c r="S219" s="29" t="s">
        <v>1932</v>
      </c>
      <c r="T219" s="52" t="s">
        <v>1980</v>
      </c>
    </row>
    <row r="220" spans="1:20" ht="31.5">
      <c r="A220" s="310"/>
      <c r="B220" s="312"/>
      <c r="C220" s="289"/>
      <c r="D220" s="29" t="s">
        <v>2053</v>
      </c>
      <c r="E220" s="29" t="s">
        <v>1932</v>
      </c>
      <c r="F220" s="29" t="s">
        <v>1980</v>
      </c>
      <c r="G220" s="29" t="s">
        <v>1932</v>
      </c>
      <c r="H220" s="29" t="s">
        <v>1980</v>
      </c>
      <c r="I220" s="29" t="s">
        <v>1932</v>
      </c>
      <c r="J220" s="29" t="s">
        <v>1980</v>
      </c>
      <c r="K220" s="29" t="s">
        <v>1932</v>
      </c>
      <c r="L220" s="29" t="s">
        <v>1980</v>
      </c>
      <c r="M220" s="29" t="s">
        <v>1932</v>
      </c>
      <c r="N220" s="29" t="s">
        <v>1980</v>
      </c>
      <c r="O220" s="29" t="s">
        <v>1932</v>
      </c>
      <c r="P220" s="29" t="s">
        <v>1980</v>
      </c>
      <c r="Q220" s="29" t="s">
        <v>1932</v>
      </c>
      <c r="R220" s="29" t="s">
        <v>1980</v>
      </c>
      <c r="S220" s="29" t="s">
        <v>1932</v>
      </c>
      <c r="T220" s="52" t="s">
        <v>1980</v>
      </c>
    </row>
    <row r="221" spans="1:20" ht="31.5">
      <c r="A221" s="310"/>
      <c r="B221" s="312"/>
      <c r="C221" s="290"/>
      <c r="D221" s="29" t="s">
        <v>2024</v>
      </c>
      <c r="E221" s="29" t="s">
        <v>1932</v>
      </c>
      <c r="F221" s="29" t="s">
        <v>1980</v>
      </c>
      <c r="G221" s="29" t="s">
        <v>1932</v>
      </c>
      <c r="H221" s="29" t="s">
        <v>1980</v>
      </c>
      <c r="I221" s="29" t="s">
        <v>1932</v>
      </c>
      <c r="J221" s="29" t="s">
        <v>1980</v>
      </c>
      <c r="K221" s="29" t="s">
        <v>1932</v>
      </c>
      <c r="L221" s="29" t="s">
        <v>1980</v>
      </c>
      <c r="M221" s="29" t="s">
        <v>1932</v>
      </c>
      <c r="N221" s="29" t="s">
        <v>1980</v>
      </c>
      <c r="O221" s="29" t="s">
        <v>1932</v>
      </c>
      <c r="P221" s="29" t="s">
        <v>1980</v>
      </c>
      <c r="Q221" s="29" t="s">
        <v>1932</v>
      </c>
      <c r="R221" s="29" t="s">
        <v>1980</v>
      </c>
      <c r="S221" s="29" t="s">
        <v>1932</v>
      </c>
      <c r="T221" s="52" t="s">
        <v>1980</v>
      </c>
    </row>
    <row r="222" spans="1:20" ht="15.75">
      <c r="A222" s="259">
        <v>34</v>
      </c>
      <c r="B222" s="288" t="s">
        <v>615</v>
      </c>
      <c r="C222" s="288" t="s">
        <v>604</v>
      </c>
      <c r="D222" s="29" t="s">
        <v>1933</v>
      </c>
      <c r="E222" s="29" t="s">
        <v>1932</v>
      </c>
      <c r="F222" s="29" t="s">
        <v>1980</v>
      </c>
      <c r="G222" s="29" t="s">
        <v>1932</v>
      </c>
      <c r="H222" s="29" t="s">
        <v>1980</v>
      </c>
      <c r="I222" s="29" t="s">
        <v>1932</v>
      </c>
      <c r="J222" s="29" t="s">
        <v>1980</v>
      </c>
      <c r="K222" s="29" t="s">
        <v>1932</v>
      </c>
      <c r="L222" s="29" t="s">
        <v>1980</v>
      </c>
      <c r="M222" s="29" t="s">
        <v>1932</v>
      </c>
      <c r="N222" s="29" t="s">
        <v>1980</v>
      </c>
      <c r="O222" s="29" t="s">
        <v>1932</v>
      </c>
      <c r="P222" s="29" t="s">
        <v>1980</v>
      </c>
      <c r="Q222" s="29" t="s">
        <v>1932</v>
      </c>
      <c r="R222" s="29" t="s">
        <v>1980</v>
      </c>
      <c r="S222" s="29" t="s">
        <v>1932</v>
      </c>
      <c r="T222" s="52" t="s">
        <v>1980</v>
      </c>
    </row>
    <row r="223" spans="1:20" ht="31.5">
      <c r="A223" s="310"/>
      <c r="B223" s="312"/>
      <c r="C223" s="289"/>
      <c r="D223" s="29" t="s">
        <v>2053</v>
      </c>
      <c r="E223" s="29" t="s">
        <v>1932</v>
      </c>
      <c r="F223" s="29" t="s">
        <v>1980</v>
      </c>
      <c r="G223" s="29" t="s">
        <v>1932</v>
      </c>
      <c r="H223" s="29" t="s">
        <v>1980</v>
      </c>
      <c r="I223" s="29" t="s">
        <v>1932</v>
      </c>
      <c r="J223" s="29" t="s">
        <v>1980</v>
      </c>
      <c r="K223" s="29" t="s">
        <v>1932</v>
      </c>
      <c r="L223" s="29" t="s">
        <v>1980</v>
      </c>
      <c r="M223" s="29" t="s">
        <v>1932</v>
      </c>
      <c r="N223" s="29" t="s">
        <v>1980</v>
      </c>
      <c r="O223" s="29" t="s">
        <v>1932</v>
      </c>
      <c r="P223" s="29" t="s">
        <v>1980</v>
      </c>
      <c r="Q223" s="29" t="s">
        <v>1932</v>
      </c>
      <c r="R223" s="29" t="s">
        <v>1980</v>
      </c>
      <c r="S223" s="29" t="s">
        <v>1932</v>
      </c>
      <c r="T223" s="52" t="s">
        <v>1980</v>
      </c>
    </row>
    <row r="224" spans="1:20" ht="31.5">
      <c r="A224" s="310"/>
      <c r="B224" s="312"/>
      <c r="C224" s="290"/>
      <c r="D224" s="29" t="s">
        <v>2024</v>
      </c>
      <c r="E224" s="29" t="s">
        <v>1932</v>
      </c>
      <c r="F224" s="29" t="s">
        <v>1980</v>
      </c>
      <c r="G224" s="29" t="s">
        <v>1932</v>
      </c>
      <c r="H224" s="29" t="s">
        <v>1980</v>
      </c>
      <c r="I224" s="29" t="s">
        <v>1932</v>
      </c>
      <c r="J224" s="29" t="s">
        <v>1980</v>
      </c>
      <c r="K224" s="29" t="s">
        <v>1932</v>
      </c>
      <c r="L224" s="29" t="s">
        <v>1980</v>
      </c>
      <c r="M224" s="29" t="s">
        <v>1932</v>
      </c>
      <c r="N224" s="29" t="s">
        <v>1980</v>
      </c>
      <c r="O224" s="29" t="s">
        <v>1932</v>
      </c>
      <c r="P224" s="29" t="s">
        <v>1980</v>
      </c>
      <c r="Q224" s="29" t="s">
        <v>1932</v>
      </c>
      <c r="R224" s="29" t="s">
        <v>1980</v>
      </c>
      <c r="S224" s="29" t="s">
        <v>1932</v>
      </c>
      <c r="T224" s="52" t="s">
        <v>1980</v>
      </c>
    </row>
    <row r="225" spans="1:20" ht="15.75">
      <c r="A225" s="310"/>
      <c r="B225" s="312"/>
      <c r="C225" s="288" t="s">
        <v>607</v>
      </c>
      <c r="D225" s="29" t="s">
        <v>1933</v>
      </c>
      <c r="E225" s="29" t="s">
        <v>1932</v>
      </c>
      <c r="F225" s="29" t="s">
        <v>1980</v>
      </c>
      <c r="G225" s="29" t="s">
        <v>1932</v>
      </c>
      <c r="H225" s="29" t="s">
        <v>1980</v>
      </c>
      <c r="I225" s="29" t="s">
        <v>1932</v>
      </c>
      <c r="J225" s="29" t="s">
        <v>1980</v>
      </c>
      <c r="K225" s="29" t="s">
        <v>1932</v>
      </c>
      <c r="L225" s="29" t="s">
        <v>1980</v>
      </c>
      <c r="M225" s="29" t="s">
        <v>1932</v>
      </c>
      <c r="N225" s="29" t="s">
        <v>1980</v>
      </c>
      <c r="O225" s="29" t="s">
        <v>1932</v>
      </c>
      <c r="P225" s="29" t="s">
        <v>1980</v>
      </c>
      <c r="Q225" s="29" t="s">
        <v>1932</v>
      </c>
      <c r="R225" s="29" t="s">
        <v>1980</v>
      </c>
      <c r="S225" s="29" t="s">
        <v>1932</v>
      </c>
      <c r="T225" s="52" t="s">
        <v>1980</v>
      </c>
    </row>
    <row r="226" spans="1:20" ht="31.5">
      <c r="A226" s="310"/>
      <c r="B226" s="312"/>
      <c r="C226" s="289"/>
      <c r="D226" s="29" t="s">
        <v>2053</v>
      </c>
      <c r="E226" s="29" t="s">
        <v>1932</v>
      </c>
      <c r="F226" s="29" t="s">
        <v>1980</v>
      </c>
      <c r="G226" s="29" t="s">
        <v>1932</v>
      </c>
      <c r="H226" s="29" t="s">
        <v>1980</v>
      </c>
      <c r="I226" s="29" t="s">
        <v>1932</v>
      </c>
      <c r="J226" s="29" t="s">
        <v>1980</v>
      </c>
      <c r="K226" s="29" t="s">
        <v>1932</v>
      </c>
      <c r="L226" s="29" t="s">
        <v>1980</v>
      </c>
      <c r="M226" s="29" t="s">
        <v>1932</v>
      </c>
      <c r="N226" s="29" t="s">
        <v>1980</v>
      </c>
      <c r="O226" s="29" t="s">
        <v>1932</v>
      </c>
      <c r="P226" s="29" t="s">
        <v>1980</v>
      </c>
      <c r="Q226" s="29" t="s">
        <v>1932</v>
      </c>
      <c r="R226" s="29" t="s">
        <v>1980</v>
      </c>
      <c r="S226" s="29" t="s">
        <v>1932</v>
      </c>
      <c r="T226" s="52" t="s">
        <v>1980</v>
      </c>
    </row>
    <row r="227" spans="1:20" ht="32.25" thickBot="1">
      <c r="A227" s="321"/>
      <c r="B227" s="322"/>
      <c r="C227" s="295"/>
      <c r="D227" s="53" t="s">
        <v>2024</v>
      </c>
      <c r="E227" s="53" t="s">
        <v>1932</v>
      </c>
      <c r="F227" s="53" t="s">
        <v>1980</v>
      </c>
      <c r="G227" s="53" t="s">
        <v>1932</v>
      </c>
      <c r="H227" s="53" t="s">
        <v>1980</v>
      </c>
      <c r="I227" s="53" t="s">
        <v>1932</v>
      </c>
      <c r="J227" s="53" t="s">
        <v>1980</v>
      </c>
      <c r="K227" s="53" t="s">
        <v>1932</v>
      </c>
      <c r="L227" s="53" t="s">
        <v>1980</v>
      </c>
      <c r="M227" s="53" t="s">
        <v>1932</v>
      </c>
      <c r="N227" s="53" t="s">
        <v>1980</v>
      </c>
      <c r="O227" s="53" t="s">
        <v>1932</v>
      </c>
      <c r="P227" s="53" t="s">
        <v>1980</v>
      </c>
      <c r="Q227" s="53" t="s">
        <v>1932</v>
      </c>
      <c r="R227" s="53" t="s">
        <v>1980</v>
      </c>
      <c r="S227" s="53" t="s">
        <v>1932</v>
      </c>
      <c r="T227" s="54" t="s">
        <v>1980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B51:B56"/>
    <mergeCell ref="A57:A59"/>
    <mergeCell ref="B57:B59"/>
    <mergeCell ref="A60:A65"/>
    <mergeCell ref="B60:B65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C51:C53"/>
    <mergeCell ref="C54:C56"/>
    <mergeCell ref="C57:C59"/>
    <mergeCell ref="C60:C62"/>
    <mergeCell ref="C39:C41"/>
    <mergeCell ref="C42:C44"/>
    <mergeCell ref="C45:C47"/>
    <mergeCell ref="C48:C50"/>
    <mergeCell ref="A24:A26"/>
    <mergeCell ref="A27:A32"/>
    <mergeCell ref="B27:B32"/>
    <mergeCell ref="C33:C35"/>
    <mergeCell ref="C24:C26"/>
    <mergeCell ref="C27:C29"/>
    <mergeCell ref="C30:C32"/>
    <mergeCell ref="A12:A17"/>
    <mergeCell ref="B12:B17"/>
    <mergeCell ref="A18:A20"/>
    <mergeCell ref="A21:A23"/>
    <mergeCell ref="C36:C38"/>
    <mergeCell ref="C12:C14"/>
    <mergeCell ref="C15:C17"/>
    <mergeCell ref="B18:B20"/>
    <mergeCell ref="C18:C20"/>
    <mergeCell ref="B21:B23"/>
    <mergeCell ref="C21:C23"/>
    <mergeCell ref="B24:B26"/>
    <mergeCell ref="K10:L10"/>
    <mergeCell ref="M10:N10"/>
    <mergeCell ref="O10:P10"/>
    <mergeCell ref="Q10:R10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A1:T1"/>
    <mergeCell ref="A2:T2"/>
    <mergeCell ref="A3:T3"/>
    <mergeCell ref="A4:T4"/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1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284" t="s">
        <v>1901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s="4" customFormat="1" ht="15" customHeight="1">
      <c r="A2" s="284" t="s">
        <v>1915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s="4" customFormat="1" ht="15" customHeight="1">
      <c r="A3" s="284" t="s">
        <v>1903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0" s="4" customFormat="1" ht="15" customHeight="1">
      <c r="A4" s="284" t="s">
        <v>1904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</row>
    <row r="5" spans="1:20" s="4" customFormat="1" ht="15" customHeight="1">
      <c r="A5" s="285" t="s">
        <v>1905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4" customFormat="1" ht="15" customHeight="1">
      <c r="A6" s="285" t="s">
        <v>1910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4" customFormat="1" ht="15" customHeight="1">
      <c r="A7" s="285" t="s">
        <v>1911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4" customFormat="1" ht="15" customHeight="1" thickBot="1">
      <c r="A8" s="286" t="s">
        <v>1916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</row>
    <row r="9" spans="1:20" ht="47.25">
      <c r="A9" s="50" t="s">
        <v>2007</v>
      </c>
      <c r="B9" s="51" t="s">
        <v>2015</v>
      </c>
      <c r="C9" s="51" t="s">
        <v>2016</v>
      </c>
      <c r="D9" s="51" t="s">
        <v>2017</v>
      </c>
      <c r="E9" s="317" t="s">
        <v>2018</v>
      </c>
      <c r="F9" s="317"/>
      <c r="G9" s="317" t="s">
        <v>2008</v>
      </c>
      <c r="H9" s="317"/>
      <c r="I9" s="317" t="s">
        <v>2019</v>
      </c>
      <c r="J9" s="317"/>
      <c r="K9" s="317" t="s">
        <v>2009</v>
      </c>
      <c r="L9" s="317"/>
      <c r="M9" s="317" t="s">
        <v>2010</v>
      </c>
      <c r="N9" s="317"/>
      <c r="O9" s="317" t="s">
        <v>2011</v>
      </c>
      <c r="P9" s="317"/>
      <c r="Q9" s="317" t="s">
        <v>2020</v>
      </c>
      <c r="R9" s="317"/>
      <c r="S9" s="317" t="s">
        <v>2012</v>
      </c>
      <c r="T9" s="318"/>
    </row>
    <row r="10" spans="1:20" ht="15.75">
      <c r="A10" s="296">
        <v>1</v>
      </c>
      <c r="B10" s="306">
        <v>2</v>
      </c>
      <c r="C10" s="306">
        <v>3</v>
      </c>
      <c r="D10" s="306">
        <v>4</v>
      </c>
      <c r="E10" s="306">
        <v>5</v>
      </c>
      <c r="F10" s="306"/>
      <c r="G10" s="306">
        <v>6</v>
      </c>
      <c r="H10" s="306"/>
      <c r="I10" s="306">
        <v>7</v>
      </c>
      <c r="J10" s="306"/>
      <c r="K10" s="306">
        <v>8</v>
      </c>
      <c r="L10" s="306"/>
      <c r="M10" s="306">
        <v>9</v>
      </c>
      <c r="N10" s="306"/>
      <c r="O10" s="306">
        <v>10</v>
      </c>
      <c r="P10" s="306"/>
      <c r="Q10" s="306">
        <v>11</v>
      </c>
      <c r="R10" s="306"/>
      <c r="S10" s="306">
        <v>12</v>
      </c>
      <c r="T10" s="320"/>
    </row>
    <row r="11" spans="1:20" ht="63.75" thickBot="1">
      <c r="A11" s="304"/>
      <c r="B11" s="319"/>
      <c r="C11" s="319"/>
      <c r="D11" s="319"/>
      <c r="E11" s="55" t="s">
        <v>2013</v>
      </c>
      <c r="F11" s="55" t="s">
        <v>2014</v>
      </c>
      <c r="G11" s="55" t="s">
        <v>2013</v>
      </c>
      <c r="H11" s="55" t="s">
        <v>2014</v>
      </c>
      <c r="I11" s="55" t="s">
        <v>2013</v>
      </c>
      <c r="J11" s="55" t="s">
        <v>2014</v>
      </c>
      <c r="K11" s="55" t="s">
        <v>2013</v>
      </c>
      <c r="L11" s="55" t="s">
        <v>2014</v>
      </c>
      <c r="M11" s="55" t="s">
        <v>2013</v>
      </c>
      <c r="N11" s="55" t="s">
        <v>2014</v>
      </c>
      <c r="O11" s="55" t="s">
        <v>2013</v>
      </c>
      <c r="P11" s="55" t="s">
        <v>2014</v>
      </c>
      <c r="Q11" s="55" t="s">
        <v>2013</v>
      </c>
      <c r="R11" s="55" t="s">
        <v>2014</v>
      </c>
      <c r="S11" s="55" t="s">
        <v>2013</v>
      </c>
      <c r="T11" s="56" t="s">
        <v>2014</v>
      </c>
    </row>
    <row r="12" spans="1:20" ht="15.75" customHeight="1">
      <c r="A12" s="323">
        <v>1</v>
      </c>
      <c r="B12" s="289" t="s">
        <v>2048</v>
      </c>
      <c r="C12" s="290" t="s">
        <v>2051</v>
      </c>
      <c r="D12" s="37" t="s">
        <v>1933</v>
      </c>
      <c r="E12" s="46" t="s">
        <v>1932</v>
      </c>
      <c r="F12" s="46" t="s">
        <v>1980</v>
      </c>
      <c r="G12" s="46" t="s">
        <v>1932</v>
      </c>
      <c r="H12" s="46" t="s">
        <v>1980</v>
      </c>
      <c r="I12" s="46" t="s">
        <v>1932</v>
      </c>
      <c r="J12" s="46" t="s">
        <v>1980</v>
      </c>
      <c r="K12" s="46" t="s">
        <v>1932</v>
      </c>
      <c r="L12" s="46" t="s">
        <v>1980</v>
      </c>
      <c r="M12" s="46" t="s">
        <v>1932</v>
      </c>
      <c r="N12" s="46" t="s">
        <v>1980</v>
      </c>
      <c r="O12" s="46" t="s">
        <v>1932</v>
      </c>
      <c r="P12" s="46" t="s">
        <v>1980</v>
      </c>
      <c r="Q12" s="46" t="s">
        <v>1932</v>
      </c>
      <c r="R12" s="46" t="s">
        <v>1980</v>
      </c>
      <c r="S12" s="46" t="s">
        <v>1932</v>
      </c>
      <c r="T12" s="63" t="s">
        <v>1980</v>
      </c>
    </row>
    <row r="13" spans="1:20" ht="31.5">
      <c r="A13" s="293"/>
      <c r="B13" s="289"/>
      <c r="C13" s="287"/>
      <c r="D13" s="29" t="s">
        <v>2053</v>
      </c>
      <c r="E13" s="29" t="s">
        <v>1932</v>
      </c>
      <c r="F13" s="29" t="s">
        <v>1980</v>
      </c>
      <c r="G13" s="29" t="s">
        <v>1932</v>
      </c>
      <c r="H13" s="29" t="s">
        <v>1980</v>
      </c>
      <c r="I13" s="29" t="s">
        <v>1932</v>
      </c>
      <c r="J13" s="29" t="s">
        <v>1980</v>
      </c>
      <c r="K13" s="29" t="s">
        <v>1932</v>
      </c>
      <c r="L13" s="29" t="s">
        <v>1980</v>
      </c>
      <c r="M13" s="29" t="s">
        <v>1932</v>
      </c>
      <c r="N13" s="29" t="s">
        <v>1980</v>
      </c>
      <c r="O13" s="29" t="s">
        <v>1932</v>
      </c>
      <c r="P13" s="29" t="s">
        <v>1980</v>
      </c>
      <c r="Q13" s="29" t="s">
        <v>1932</v>
      </c>
      <c r="R13" s="29" t="s">
        <v>1980</v>
      </c>
      <c r="S13" s="29" t="s">
        <v>1932</v>
      </c>
      <c r="T13" s="52" t="s">
        <v>1980</v>
      </c>
    </row>
    <row r="14" spans="1:20" ht="31.5">
      <c r="A14" s="293"/>
      <c r="B14" s="289"/>
      <c r="C14" s="287"/>
      <c r="D14" s="29" t="s">
        <v>2024</v>
      </c>
      <c r="E14" s="29" t="s">
        <v>1932</v>
      </c>
      <c r="F14" s="29" t="s">
        <v>1980</v>
      </c>
      <c r="G14" s="29" t="s">
        <v>1932</v>
      </c>
      <c r="H14" s="29" t="s">
        <v>1980</v>
      </c>
      <c r="I14" s="29" t="s">
        <v>1932</v>
      </c>
      <c r="J14" s="29" t="s">
        <v>1980</v>
      </c>
      <c r="K14" s="29" t="s">
        <v>1932</v>
      </c>
      <c r="L14" s="29" t="s">
        <v>1980</v>
      </c>
      <c r="M14" s="29" t="s">
        <v>1932</v>
      </c>
      <c r="N14" s="29" t="s">
        <v>1980</v>
      </c>
      <c r="O14" s="29" t="s">
        <v>1932</v>
      </c>
      <c r="P14" s="29" t="s">
        <v>1980</v>
      </c>
      <c r="Q14" s="29" t="s">
        <v>1932</v>
      </c>
      <c r="R14" s="29" t="s">
        <v>1980</v>
      </c>
      <c r="S14" s="29" t="s">
        <v>1932</v>
      </c>
      <c r="T14" s="52" t="s">
        <v>1980</v>
      </c>
    </row>
    <row r="15" spans="1:20" ht="15.75" customHeight="1">
      <c r="A15" s="293"/>
      <c r="B15" s="289"/>
      <c r="C15" s="287" t="s">
        <v>2052</v>
      </c>
      <c r="D15" s="29" t="s">
        <v>1933</v>
      </c>
      <c r="E15" s="29" t="s">
        <v>1932</v>
      </c>
      <c r="F15" s="29" t="s">
        <v>1980</v>
      </c>
      <c r="G15" s="29" t="s">
        <v>1932</v>
      </c>
      <c r="H15" s="29" t="s">
        <v>1980</v>
      </c>
      <c r="I15" s="29" t="s">
        <v>1932</v>
      </c>
      <c r="J15" s="29" t="s">
        <v>1980</v>
      </c>
      <c r="K15" s="29" t="s">
        <v>1932</v>
      </c>
      <c r="L15" s="29" t="s">
        <v>1980</v>
      </c>
      <c r="M15" s="29" t="s">
        <v>1932</v>
      </c>
      <c r="N15" s="29" t="s">
        <v>1980</v>
      </c>
      <c r="O15" s="29" t="s">
        <v>1932</v>
      </c>
      <c r="P15" s="29" t="s">
        <v>1980</v>
      </c>
      <c r="Q15" s="29" t="s">
        <v>1932</v>
      </c>
      <c r="R15" s="29" t="s">
        <v>1980</v>
      </c>
      <c r="S15" s="29" t="s">
        <v>1932</v>
      </c>
      <c r="T15" s="52" t="s">
        <v>1980</v>
      </c>
    </row>
    <row r="16" spans="1:20" ht="31.5">
      <c r="A16" s="293"/>
      <c r="B16" s="289"/>
      <c r="C16" s="287"/>
      <c r="D16" s="29" t="s">
        <v>2053</v>
      </c>
      <c r="E16" s="29" t="s">
        <v>1932</v>
      </c>
      <c r="F16" s="29" t="s">
        <v>1980</v>
      </c>
      <c r="G16" s="29" t="s">
        <v>1932</v>
      </c>
      <c r="H16" s="29" t="s">
        <v>1980</v>
      </c>
      <c r="I16" s="29" t="s">
        <v>1932</v>
      </c>
      <c r="J16" s="29" t="s">
        <v>1980</v>
      </c>
      <c r="K16" s="29" t="s">
        <v>1932</v>
      </c>
      <c r="L16" s="29" t="s">
        <v>1980</v>
      </c>
      <c r="M16" s="29" t="s">
        <v>1932</v>
      </c>
      <c r="N16" s="29" t="s">
        <v>1980</v>
      </c>
      <c r="O16" s="29" t="s">
        <v>1932</v>
      </c>
      <c r="P16" s="29" t="s">
        <v>1980</v>
      </c>
      <c r="Q16" s="29" t="s">
        <v>1932</v>
      </c>
      <c r="R16" s="29" t="s">
        <v>1980</v>
      </c>
      <c r="S16" s="29" t="s">
        <v>1932</v>
      </c>
      <c r="T16" s="52" t="s">
        <v>1980</v>
      </c>
    </row>
    <row r="17" spans="1:20" ht="31.5">
      <c r="A17" s="293"/>
      <c r="B17" s="290"/>
      <c r="C17" s="287"/>
      <c r="D17" s="29" t="s">
        <v>2024</v>
      </c>
      <c r="E17" s="29" t="s">
        <v>1932</v>
      </c>
      <c r="F17" s="29" t="s">
        <v>1980</v>
      </c>
      <c r="G17" s="29" t="s">
        <v>1932</v>
      </c>
      <c r="H17" s="29" t="s">
        <v>1980</v>
      </c>
      <c r="I17" s="29" t="s">
        <v>1932</v>
      </c>
      <c r="J17" s="29" t="s">
        <v>1980</v>
      </c>
      <c r="K17" s="29" t="s">
        <v>1932</v>
      </c>
      <c r="L17" s="29" t="s">
        <v>1980</v>
      </c>
      <c r="M17" s="29" t="s">
        <v>1932</v>
      </c>
      <c r="N17" s="29" t="s">
        <v>1980</v>
      </c>
      <c r="O17" s="29" t="s">
        <v>1932</v>
      </c>
      <c r="P17" s="29" t="s">
        <v>1980</v>
      </c>
      <c r="Q17" s="29" t="s">
        <v>1932</v>
      </c>
      <c r="R17" s="29" t="s">
        <v>1980</v>
      </c>
      <c r="S17" s="29" t="s">
        <v>1932</v>
      </c>
      <c r="T17" s="52" t="s">
        <v>1980</v>
      </c>
    </row>
    <row r="18" spans="1:20" ht="15.75" customHeight="1">
      <c r="A18" s="293">
        <v>2</v>
      </c>
      <c r="B18" s="287" t="s">
        <v>2034</v>
      </c>
      <c r="C18" s="287" t="s">
        <v>2050</v>
      </c>
      <c r="D18" s="29" t="s">
        <v>1933</v>
      </c>
      <c r="E18" s="29" t="s">
        <v>1932</v>
      </c>
      <c r="F18" s="29" t="s">
        <v>1980</v>
      </c>
      <c r="G18" s="29" t="s">
        <v>1932</v>
      </c>
      <c r="H18" s="29" t="s">
        <v>1980</v>
      </c>
      <c r="I18" s="29" t="s">
        <v>1932</v>
      </c>
      <c r="J18" s="29" t="s">
        <v>1980</v>
      </c>
      <c r="K18" s="29" t="s">
        <v>1932</v>
      </c>
      <c r="L18" s="29" t="s">
        <v>1980</v>
      </c>
      <c r="M18" s="29" t="s">
        <v>1932</v>
      </c>
      <c r="N18" s="29" t="s">
        <v>1980</v>
      </c>
      <c r="O18" s="29" t="s">
        <v>1932</v>
      </c>
      <c r="P18" s="29" t="s">
        <v>1980</v>
      </c>
      <c r="Q18" s="29" t="s">
        <v>1932</v>
      </c>
      <c r="R18" s="29" t="s">
        <v>1980</v>
      </c>
      <c r="S18" s="29" t="s">
        <v>1932</v>
      </c>
      <c r="T18" s="52" t="s">
        <v>1980</v>
      </c>
    </row>
    <row r="19" spans="1:20" ht="31.5">
      <c r="A19" s="293"/>
      <c r="B19" s="287"/>
      <c r="C19" s="287"/>
      <c r="D19" s="29" t="s">
        <v>2053</v>
      </c>
      <c r="E19" s="29" t="s">
        <v>1932</v>
      </c>
      <c r="F19" s="29" t="s">
        <v>1980</v>
      </c>
      <c r="G19" s="29" t="s">
        <v>1932</v>
      </c>
      <c r="H19" s="29" t="s">
        <v>1980</v>
      </c>
      <c r="I19" s="29" t="s">
        <v>1932</v>
      </c>
      <c r="J19" s="29" t="s">
        <v>1980</v>
      </c>
      <c r="K19" s="29" t="s">
        <v>1932</v>
      </c>
      <c r="L19" s="29" t="s">
        <v>1980</v>
      </c>
      <c r="M19" s="29" t="s">
        <v>1932</v>
      </c>
      <c r="N19" s="29" t="s">
        <v>1980</v>
      </c>
      <c r="O19" s="29" t="s">
        <v>1932</v>
      </c>
      <c r="P19" s="29" t="s">
        <v>1980</v>
      </c>
      <c r="Q19" s="29" t="s">
        <v>1932</v>
      </c>
      <c r="R19" s="29" t="s">
        <v>1980</v>
      </c>
      <c r="S19" s="29" t="s">
        <v>1932</v>
      </c>
      <c r="T19" s="52" t="s">
        <v>1980</v>
      </c>
    </row>
    <row r="20" spans="1:20" ht="31.5">
      <c r="A20" s="293"/>
      <c r="B20" s="287"/>
      <c r="C20" s="287"/>
      <c r="D20" s="29" t="s">
        <v>2024</v>
      </c>
      <c r="E20" s="29" t="s">
        <v>1932</v>
      </c>
      <c r="F20" s="29" t="s">
        <v>1980</v>
      </c>
      <c r="G20" s="29" t="s">
        <v>1932</v>
      </c>
      <c r="H20" s="29" t="s">
        <v>1980</v>
      </c>
      <c r="I20" s="29" t="s">
        <v>1932</v>
      </c>
      <c r="J20" s="29" t="s">
        <v>1980</v>
      </c>
      <c r="K20" s="29" t="s">
        <v>1932</v>
      </c>
      <c r="L20" s="29" t="s">
        <v>1980</v>
      </c>
      <c r="M20" s="29" t="s">
        <v>1932</v>
      </c>
      <c r="N20" s="29" t="s">
        <v>1980</v>
      </c>
      <c r="O20" s="29" t="s">
        <v>1932</v>
      </c>
      <c r="P20" s="29" t="s">
        <v>1980</v>
      </c>
      <c r="Q20" s="29" t="s">
        <v>1932</v>
      </c>
      <c r="R20" s="29" t="s">
        <v>1980</v>
      </c>
      <c r="S20" s="29" t="s">
        <v>1932</v>
      </c>
      <c r="T20" s="52" t="s">
        <v>1980</v>
      </c>
    </row>
    <row r="21" spans="1:20" ht="15.75" customHeight="1">
      <c r="A21" s="293">
        <v>3</v>
      </c>
      <c r="B21" s="287" t="s">
        <v>2038</v>
      </c>
      <c r="C21" s="288" t="s">
        <v>1934</v>
      </c>
      <c r="D21" s="29" t="s">
        <v>1933</v>
      </c>
      <c r="E21" s="29" t="s">
        <v>1932</v>
      </c>
      <c r="F21" s="29" t="s">
        <v>1980</v>
      </c>
      <c r="G21" s="29" t="s">
        <v>1932</v>
      </c>
      <c r="H21" s="29" t="s">
        <v>1980</v>
      </c>
      <c r="I21" s="29" t="s">
        <v>1932</v>
      </c>
      <c r="J21" s="29" t="s">
        <v>1980</v>
      </c>
      <c r="K21" s="29" t="s">
        <v>1932</v>
      </c>
      <c r="L21" s="29" t="s">
        <v>1980</v>
      </c>
      <c r="M21" s="29" t="s">
        <v>1932</v>
      </c>
      <c r="N21" s="29" t="s">
        <v>1980</v>
      </c>
      <c r="O21" s="29" t="s">
        <v>1932</v>
      </c>
      <c r="P21" s="29" t="s">
        <v>1980</v>
      </c>
      <c r="Q21" s="29" t="s">
        <v>1932</v>
      </c>
      <c r="R21" s="29" t="s">
        <v>1980</v>
      </c>
      <c r="S21" s="29" t="s">
        <v>1932</v>
      </c>
      <c r="T21" s="52" t="s">
        <v>1980</v>
      </c>
    </row>
    <row r="22" spans="1:20" ht="31.5">
      <c r="A22" s="293"/>
      <c r="B22" s="287"/>
      <c r="C22" s="289"/>
      <c r="D22" s="29" t="s">
        <v>2053</v>
      </c>
      <c r="E22" s="29" t="s">
        <v>1932</v>
      </c>
      <c r="F22" s="29" t="s">
        <v>1980</v>
      </c>
      <c r="G22" s="29" t="s">
        <v>1932</v>
      </c>
      <c r="H22" s="29" t="s">
        <v>1980</v>
      </c>
      <c r="I22" s="29" t="s">
        <v>1932</v>
      </c>
      <c r="J22" s="29" t="s">
        <v>1980</v>
      </c>
      <c r="K22" s="29" t="s">
        <v>1932</v>
      </c>
      <c r="L22" s="29" t="s">
        <v>1980</v>
      </c>
      <c r="M22" s="29" t="s">
        <v>1932</v>
      </c>
      <c r="N22" s="29" t="s">
        <v>1980</v>
      </c>
      <c r="O22" s="29" t="s">
        <v>1932</v>
      </c>
      <c r="P22" s="29" t="s">
        <v>1980</v>
      </c>
      <c r="Q22" s="29" t="s">
        <v>1932</v>
      </c>
      <c r="R22" s="29" t="s">
        <v>1980</v>
      </c>
      <c r="S22" s="29" t="s">
        <v>1932</v>
      </c>
      <c r="T22" s="52" t="s">
        <v>1980</v>
      </c>
    </row>
    <row r="23" spans="1:20" ht="31.5">
      <c r="A23" s="293"/>
      <c r="B23" s="287"/>
      <c r="C23" s="290"/>
      <c r="D23" s="29" t="s">
        <v>2024</v>
      </c>
      <c r="E23" s="29" t="s">
        <v>1932</v>
      </c>
      <c r="F23" s="29" t="s">
        <v>1980</v>
      </c>
      <c r="G23" s="29" t="s">
        <v>1932</v>
      </c>
      <c r="H23" s="29" t="s">
        <v>1980</v>
      </c>
      <c r="I23" s="29" t="s">
        <v>1932</v>
      </c>
      <c r="J23" s="29" t="s">
        <v>1980</v>
      </c>
      <c r="K23" s="29" t="s">
        <v>1932</v>
      </c>
      <c r="L23" s="29" t="s">
        <v>1980</v>
      </c>
      <c r="M23" s="29" t="s">
        <v>1932</v>
      </c>
      <c r="N23" s="29" t="s">
        <v>1980</v>
      </c>
      <c r="O23" s="29" t="s">
        <v>1932</v>
      </c>
      <c r="P23" s="29" t="s">
        <v>1980</v>
      </c>
      <c r="Q23" s="29" t="s">
        <v>1932</v>
      </c>
      <c r="R23" s="29" t="s">
        <v>1980</v>
      </c>
      <c r="S23" s="29" t="s">
        <v>1932</v>
      </c>
      <c r="T23" s="52" t="s">
        <v>1980</v>
      </c>
    </row>
    <row r="24" spans="1:20" ht="15.75" customHeight="1">
      <c r="A24" s="293">
        <v>4</v>
      </c>
      <c r="B24" s="287" t="s">
        <v>2041</v>
      </c>
      <c r="C24" s="287" t="s">
        <v>1936</v>
      </c>
      <c r="D24" s="29" t="s">
        <v>1933</v>
      </c>
      <c r="E24" s="29" t="s">
        <v>1932</v>
      </c>
      <c r="F24" s="29" t="s">
        <v>1980</v>
      </c>
      <c r="G24" s="29" t="s">
        <v>1932</v>
      </c>
      <c r="H24" s="29" t="s">
        <v>1980</v>
      </c>
      <c r="I24" s="29" t="s">
        <v>1932</v>
      </c>
      <c r="J24" s="29" t="s">
        <v>1980</v>
      </c>
      <c r="K24" s="29" t="s">
        <v>1932</v>
      </c>
      <c r="L24" s="29" t="s">
        <v>1980</v>
      </c>
      <c r="M24" s="29" t="s">
        <v>1932</v>
      </c>
      <c r="N24" s="29" t="s">
        <v>1980</v>
      </c>
      <c r="O24" s="29" t="s">
        <v>1932</v>
      </c>
      <c r="P24" s="29" t="s">
        <v>1980</v>
      </c>
      <c r="Q24" s="29" t="s">
        <v>1932</v>
      </c>
      <c r="R24" s="29" t="s">
        <v>1980</v>
      </c>
      <c r="S24" s="29" t="s">
        <v>1932</v>
      </c>
      <c r="T24" s="52" t="s">
        <v>1980</v>
      </c>
    </row>
    <row r="25" spans="1:20" ht="31.5">
      <c r="A25" s="293"/>
      <c r="B25" s="287"/>
      <c r="C25" s="287"/>
      <c r="D25" s="29" t="s">
        <v>2053</v>
      </c>
      <c r="E25" s="29" t="s">
        <v>1932</v>
      </c>
      <c r="F25" s="29" t="s">
        <v>1980</v>
      </c>
      <c r="G25" s="29" t="s">
        <v>1932</v>
      </c>
      <c r="H25" s="29" t="s">
        <v>1980</v>
      </c>
      <c r="I25" s="29" t="s">
        <v>1932</v>
      </c>
      <c r="J25" s="29" t="s">
        <v>1980</v>
      </c>
      <c r="K25" s="29" t="s">
        <v>1932</v>
      </c>
      <c r="L25" s="29" t="s">
        <v>1980</v>
      </c>
      <c r="M25" s="29" t="s">
        <v>1932</v>
      </c>
      <c r="N25" s="29" t="s">
        <v>1980</v>
      </c>
      <c r="O25" s="29" t="s">
        <v>1932</v>
      </c>
      <c r="P25" s="29" t="s">
        <v>1980</v>
      </c>
      <c r="Q25" s="29" t="s">
        <v>1932</v>
      </c>
      <c r="R25" s="29" t="s">
        <v>1980</v>
      </c>
      <c r="S25" s="29" t="s">
        <v>1932</v>
      </c>
      <c r="T25" s="52" t="s">
        <v>1980</v>
      </c>
    </row>
    <row r="26" spans="1:20" ht="31.5">
      <c r="A26" s="293"/>
      <c r="B26" s="287"/>
      <c r="C26" s="287"/>
      <c r="D26" s="29" t="s">
        <v>2024</v>
      </c>
      <c r="E26" s="29" t="s">
        <v>1932</v>
      </c>
      <c r="F26" s="29" t="s">
        <v>1980</v>
      </c>
      <c r="G26" s="29" t="s">
        <v>1932</v>
      </c>
      <c r="H26" s="29" t="s">
        <v>1980</v>
      </c>
      <c r="I26" s="29" t="s">
        <v>1932</v>
      </c>
      <c r="J26" s="29" t="s">
        <v>1980</v>
      </c>
      <c r="K26" s="29" t="s">
        <v>1932</v>
      </c>
      <c r="L26" s="29" t="s">
        <v>1980</v>
      </c>
      <c r="M26" s="29" t="s">
        <v>1932</v>
      </c>
      <c r="N26" s="29" t="s">
        <v>1980</v>
      </c>
      <c r="O26" s="29" t="s">
        <v>1932</v>
      </c>
      <c r="P26" s="29" t="s">
        <v>1980</v>
      </c>
      <c r="Q26" s="29" t="s">
        <v>1932</v>
      </c>
      <c r="R26" s="29" t="s">
        <v>1980</v>
      </c>
      <c r="S26" s="29" t="s">
        <v>1932</v>
      </c>
      <c r="T26" s="52" t="s">
        <v>1980</v>
      </c>
    </row>
    <row r="27" spans="1:20" ht="15.75" customHeight="1">
      <c r="A27" s="259">
        <v>5</v>
      </c>
      <c r="B27" s="288" t="s">
        <v>2044</v>
      </c>
      <c r="C27" s="288" t="s">
        <v>2049</v>
      </c>
      <c r="D27" s="29" t="s">
        <v>1933</v>
      </c>
      <c r="E27" s="29" t="s">
        <v>1932</v>
      </c>
      <c r="F27" s="29" t="s">
        <v>1980</v>
      </c>
      <c r="G27" s="29" t="s">
        <v>1932</v>
      </c>
      <c r="H27" s="29" t="s">
        <v>1980</v>
      </c>
      <c r="I27" s="29" t="s">
        <v>1932</v>
      </c>
      <c r="J27" s="29" t="s">
        <v>1980</v>
      </c>
      <c r="K27" s="29" t="s">
        <v>1932</v>
      </c>
      <c r="L27" s="29" t="s">
        <v>1980</v>
      </c>
      <c r="M27" s="29" t="s">
        <v>1932</v>
      </c>
      <c r="N27" s="29" t="s">
        <v>1980</v>
      </c>
      <c r="O27" s="29" t="s">
        <v>1932</v>
      </c>
      <c r="P27" s="29" t="s">
        <v>1980</v>
      </c>
      <c r="Q27" s="29" t="s">
        <v>1932</v>
      </c>
      <c r="R27" s="29" t="s">
        <v>1980</v>
      </c>
      <c r="S27" s="29" t="s">
        <v>1932</v>
      </c>
      <c r="T27" s="52" t="s">
        <v>1980</v>
      </c>
    </row>
    <row r="28" spans="1:20" ht="31.5">
      <c r="A28" s="260"/>
      <c r="B28" s="289"/>
      <c r="C28" s="289"/>
      <c r="D28" s="29" t="s">
        <v>2053</v>
      </c>
      <c r="E28" s="29" t="s">
        <v>1932</v>
      </c>
      <c r="F28" s="29" t="s">
        <v>1980</v>
      </c>
      <c r="G28" s="29" t="s">
        <v>1932</v>
      </c>
      <c r="H28" s="29" t="s">
        <v>1980</v>
      </c>
      <c r="I28" s="29" t="s">
        <v>1932</v>
      </c>
      <c r="J28" s="29" t="s">
        <v>1980</v>
      </c>
      <c r="K28" s="29" t="s">
        <v>1932</v>
      </c>
      <c r="L28" s="29" t="s">
        <v>1980</v>
      </c>
      <c r="M28" s="29" t="s">
        <v>1932</v>
      </c>
      <c r="N28" s="29" t="s">
        <v>1980</v>
      </c>
      <c r="O28" s="29" t="s">
        <v>1932</v>
      </c>
      <c r="P28" s="29" t="s">
        <v>1980</v>
      </c>
      <c r="Q28" s="29" t="s">
        <v>1932</v>
      </c>
      <c r="R28" s="29" t="s">
        <v>1980</v>
      </c>
      <c r="S28" s="29" t="s">
        <v>1932</v>
      </c>
      <c r="T28" s="52" t="s">
        <v>1980</v>
      </c>
    </row>
    <row r="29" spans="1:20" ht="31.5">
      <c r="A29" s="260"/>
      <c r="B29" s="289"/>
      <c r="C29" s="290"/>
      <c r="D29" s="29" t="s">
        <v>2024</v>
      </c>
      <c r="E29" s="29" t="s">
        <v>1932</v>
      </c>
      <c r="F29" s="29" t="s">
        <v>1980</v>
      </c>
      <c r="G29" s="29" t="s">
        <v>1932</v>
      </c>
      <c r="H29" s="29" t="s">
        <v>1980</v>
      </c>
      <c r="I29" s="29" t="s">
        <v>1932</v>
      </c>
      <c r="J29" s="29" t="s">
        <v>1980</v>
      </c>
      <c r="K29" s="29" t="s">
        <v>1932</v>
      </c>
      <c r="L29" s="29" t="s">
        <v>1980</v>
      </c>
      <c r="M29" s="29" t="s">
        <v>1932</v>
      </c>
      <c r="N29" s="29" t="s">
        <v>1980</v>
      </c>
      <c r="O29" s="29" t="s">
        <v>1932</v>
      </c>
      <c r="P29" s="29" t="s">
        <v>1980</v>
      </c>
      <c r="Q29" s="29" t="s">
        <v>1932</v>
      </c>
      <c r="R29" s="29" t="s">
        <v>1980</v>
      </c>
      <c r="S29" s="29" t="s">
        <v>1932</v>
      </c>
      <c r="T29" s="52" t="s">
        <v>1980</v>
      </c>
    </row>
    <row r="30" spans="1:20" ht="15.75">
      <c r="A30" s="260"/>
      <c r="B30" s="289"/>
      <c r="C30" s="288" t="s">
        <v>1935</v>
      </c>
      <c r="D30" s="29" t="s">
        <v>1933</v>
      </c>
      <c r="E30" s="29" t="s">
        <v>1932</v>
      </c>
      <c r="F30" s="29" t="s">
        <v>1980</v>
      </c>
      <c r="G30" s="29" t="s">
        <v>1932</v>
      </c>
      <c r="H30" s="29" t="s">
        <v>1980</v>
      </c>
      <c r="I30" s="29" t="s">
        <v>1932</v>
      </c>
      <c r="J30" s="29" t="s">
        <v>1980</v>
      </c>
      <c r="K30" s="29" t="s">
        <v>1932</v>
      </c>
      <c r="L30" s="29" t="s">
        <v>1980</v>
      </c>
      <c r="M30" s="29" t="s">
        <v>1932</v>
      </c>
      <c r="N30" s="29" t="s">
        <v>1980</v>
      </c>
      <c r="O30" s="29" t="s">
        <v>1932</v>
      </c>
      <c r="P30" s="29" t="s">
        <v>1980</v>
      </c>
      <c r="Q30" s="29" t="s">
        <v>1932</v>
      </c>
      <c r="R30" s="29" t="s">
        <v>1980</v>
      </c>
      <c r="S30" s="29" t="s">
        <v>1932</v>
      </c>
      <c r="T30" s="52" t="s">
        <v>1980</v>
      </c>
    </row>
    <row r="31" spans="1:20" ht="31.5">
      <c r="A31" s="260"/>
      <c r="B31" s="289"/>
      <c r="C31" s="289"/>
      <c r="D31" s="29" t="s">
        <v>2053</v>
      </c>
      <c r="E31" s="29" t="s">
        <v>1932</v>
      </c>
      <c r="F31" s="29" t="s">
        <v>1980</v>
      </c>
      <c r="G31" s="29" t="s">
        <v>1932</v>
      </c>
      <c r="H31" s="29" t="s">
        <v>1980</v>
      </c>
      <c r="I31" s="29" t="s">
        <v>1932</v>
      </c>
      <c r="J31" s="29" t="s">
        <v>1980</v>
      </c>
      <c r="K31" s="29" t="s">
        <v>1932</v>
      </c>
      <c r="L31" s="29" t="s">
        <v>1980</v>
      </c>
      <c r="M31" s="29" t="s">
        <v>1932</v>
      </c>
      <c r="N31" s="29" t="s">
        <v>1980</v>
      </c>
      <c r="O31" s="29" t="s">
        <v>1932</v>
      </c>
      <c r="P31" s="29" t="s">
        <v>1980</v>
      </c>
      <c r="Q31" s="29" t="s">
        <v>1932</v>
      </c>
      <c r="R31" s="29" t="s">
        <v>1980</v>
      </c>
      <c r="S31" s="29" t="s">
        <v>1932</v>
      </c>
      <c r="T31" s="52" t="s">
        <v>1980</v>
      </c>
    </row>
    <row r="32" spans="1:20" ht="32.25" thickBot="1">
      <c r="A32" s="212"/>
      <c r="B32" s="295"/>
      <c r="C32" s="295"/>
      <c r="D32" s="53" t="s">
        <v>2024</v>
      </c>
      <c r="E32" s="29" t="s">
        <v>1932</v>
      </c>
      <c r="F32" s="29" t="s">
        <v>1980</v>
      </c>
      <c r="G32" s="29" t="s">
        <v>1932</v>
      </c>
      <c r="H32" s="29" t="s">
        <v>1980</v>
      </c>
      <c r="I32" s="29" t="s">
        <v>1932</v>
      </c>
      <c r="J32" s="29" t="s">
        <v>1980</v>
      </c>
      <c r="K32" s="29" t="s">
        <v>1932</v>
      </c>
      <c r="L32" s="29" t="s">
        <v>1980</v>
      </c>
      <c r="M32" s="29" t="s">
        <v>1932</v>
      </c>
      <c r="N32" s="29" t="s">
        <v>1980</v>
      </c>
      <c r="O32" s="29" t="s">
        <v>1932</v>
      </c>
      <c r="P32" s="29" t="s">
        <v>1980</v>
      </c>
      <c r="Q32" s="29" t="s">
        <v>1932</v>
      </c>
      <c r="R32" s="29" t="s">
        <v>1980</v>
      </c>
      <c r="S32" s="29" t="s">
        <v>1932</v>
      </c>
      <c r="T32" s="52" t="s">
        <v>1980</v>
      </c>
    </row>
    <row r="33" spans="1:20" ht="15.75">
      <c r="A33" s="271">
        <v>6</v>
      </c>
      <c r="B33" s="261" t="s">
        <v>2057</v>
      </c>
      <c r="C33" s="267" t="s">
        <v>2058</v>
      </c>
      <c r="D33" s="46" t="s">
        <v>1933</v>
      </c>
      <c r="E33" s="46" t="s">
        <v>1932</v>
      </c>
      <c r="F33" s="46" t="s">
        <v>1980</v>
      </c>
      <c r="G33" s="46" t="s">
        <v>1932</v>
      </c>
      <c r="H33" s="46" t="s">
        <v>1980</v>
      </c>
      <c r="I33" s="46" t="s">
        <v>1932</v>
      </c>
      <c r="J33" s="46" t="s">
        <v>1980</v>
      </c>
      <c r="K33" s="46" t="s">
        <v>1932</v>
      </c>
      <c r="L33" s="46" t="s">
        <v>1980</v>
      </c>
      <c r="M33" s="46" t="s">
        <v>1932</v>
      </c>
      <c r="N33" s="46" t="s">
        <v>1980</v>
      </c>
      <c r="O33" s="46" t="s">
        <v>1932</v>
      </c>
      <c r="P33" s="46" t="s">
        <v>1980</v>
      </c>
      <c r="Q33" s="46" t="s">
        <v>1932</v>
      </c>
      <c r="R33" s="46" t="s">
        <v>1980</v>
      </c>
      <c r="S33" s="46" t="s">
        <v>1932</v>
      </c>
      <c r="T33" s="63" t="s">
        <v>1980</v>
      </c>
    </row>
    <row r="34" spans="1:20" ht="31.5">
      <c r="A34" s="293"/>
      <c r="B34" s="294"/>
      <c r="C34" s="287"/>
      <c r="D34" s="29" t="s">
        <v>2053</v>
      </c>
      <c r="E34" s="29" t="s">
        <v>1932</v>
      </c>
      <c r="F34" s="29" t="s">
        <v>1980</v>
      </c>
      <c r="G34" s="29" t="s">
        <v>1932</v>
      </c>
      <c r="H34" s="29" t="s">
        <v>1980</v>
      </c>
      <c r="I34" s="29" t="s">
        <v>1932</v>
      </c>
      <c r="J34" s="29" t="s">
        <v>1980</v>
      </c>
      <c r="K34" s="29" t="s">
        <v>1932</v>
      </c>
      <c r="L34" s="29" t="s">
        <v>1980</v>
      </c>
      <c r="M34" s="29" t="s">
        <v>1932</v>
      </c>
      <c r="N34" s="29" t="s">
        <v>1980</v>
      </c>
      <c r="O34" s="29" t="s">
        <v>1932</v>
      </c>
      <c r="P34" s="29" t="s">
        <v>1980</v>
      </c>
      <c r="Q34" s="29" t="s">
        <v>1932</v>
      </c>
      <c r="R34" s="29" t="s">
        <v>1980</v>
      </c>
      <c r="S34" s="29" t="s">
        <v>1932</v>
      </c>
      <c r="T34" s="52" t="s">
        <v>1980</v>
      </c>
    </row>
    <row r="35" spans="1:20" ht="31.5">
      <c r="A35" s="293"/>
      <c r="B35" s="294"/>
      <c r="C35" s="287"/>
      <c r="D35" s="29" t="s">
        <v>2024</v>
      </c>
      <c r="E35" s="29" t="s">
        <v>1932</v>
      </c>
      <c r="F35" s="29" t="s">
        <v>1980</v>
      </c>
      <c r="G35" s="29" t="s">
        <v>1932</v>
      </c>
      <c r="H35" s="29" t="s">
        <v>1980</v>
      </c>
      <c r="I35" s="29" t="s">
        <v>1932</v>
      </c>
      <c r="J35" s="29" t="s">
        <v>1980</v>
      </c>
      <c r="K35" s="29" t="s">
        <v>1932</v>
      </c>
      <c r="L35" s="29" t="s">
        <v>1980</v>
      </c>
      <c r="M35" s="29" t="s">
        <v>1932</v>
      </c>
      <c r="N35" s="29" t="s">
        <v>1980</v>
      </c>
      <c r="O35" s="29" t="s">
        <v>1932</v>
      </c>
      <c r="P35" s="29" t="s">
        <v>1980</v>
      </c>
      <c r="Q35" s="29" t="s">
        <v>1932</v>
      </c>
      <c r="R35" s="29" t="s">
        <v>1980</v>
      </c>
      <c r="S35" s="29" t="s">
        <v>1932</v>
      </c>
      <c r="T35" s="52" t="s">
        <v>1980</v>
      </c>
    </row>
    <row r="36" spans="1:20" ht="15.75">
      <c r="A36" s="293">
        <v>7</v>
      </c>
      <c r="B36" s="294" t="s">
        <v>2059</v>
      </c>
      <c r="C36" s="287" t="s">
        <v>10</v>
      </c>
      <c r="D36" s="29" t="s">
        <v>1933</v>
      </c>
      <c r="E36" s="29" t="s">
        <v>1932</v>
      </c>
      <c r="F36" s="29" t="s">
        <v>1980</v>
      </c>
      <c r="G36" s="29" t="s">
        <v>1932</v>
      </c>
      <c r="H36" s="29" t="s">
        <v>1980</v>
      </c>
      <c r="I36" s="29" t="s">
        <v>1932</v>
      </c>
      <c r="J36" s="29" t="s">
        <v>1980</v>
      </c>
      <c r="K36" s="29" t="s">
        <v>1932</v>
      </c>
      <c r="L36" s="29" t="s">
        <v>1980</v>
      </c>
      <c r="M36" s="29" t="s">
        <v>1932</v>
      </c>
      <c r="N36" s="29" t="s">
        <v>1980</v>
      </c>
      <c r="O36" s="29" t="s">
        <v>1932</v>
      </c>
      <c r="P36" s="29" t="s">
        <v>1980</v>
      </c>
      <c r="Q36" s="29" t="s">
        <v>1932</v>
      </c>
      <c r="R36" s="29" t="s">
        <v>1980</v>
      </c>
      <c r="S36" s="29" t="s">
        <v>1932</v>
      </c>
      <c r="T36" s="52" t="s">
        <v>1980</v>
      </c>
    </row>
    <row r="37" spans="1:20" ht="31.5">
      <c r="A37" s="293"/>
      <c r="B37" s="294"/>
      <c r="C37" s="287"/>
      <c r="D37" s="29" t="s">
        <v>2053</v>
      </c>
      <c r="E37" s="29" t="s">
        <v>1932</v>
      </c>
      <c r="F37" s="29" t="s">
        <v>1980</v>
      </c>
      <c r="G37" s="29" t="s">
        <v>1932</v>
      </c>
      <c r="H37" s="29" t="s">
        <v>1980</v>
      </c>
      <c r="I37" s="29" t="s">
        <v>1932</v>
      </c>
      <c r="J37" s="29" t="s">
        <v>1980</v>
      </c>
      <c r="K37" s="29" t="s">
        <v>1932</v>
      </c>
      <c r="L37" s="29" t="s">
        <v>1980</v>
      </c>
      <c r="M37" s="29" t="s">
        <v>1932</v>
      </c>
      <c r="N37" s="29" t="s">
        <v>1980</v>
      </c>
      <c r="O37" s="29" t="s">
        <v>1932</v>
      </c>
      <c r="P37" s="29" t="s">
        <v>1980</v>
      </c>
      <c r="Q37" s="29" t="s">
        <v>1932</v>
      </c>
      <c r="R37" s="29" t="s">
        <v>1980</v>
      </c>
      <c r="S37" s="29" t="s">
        <v>1932</v>
      </c>
      <c r="T37" s="52" t="s">
        <v>1980</v>
      </c>
    </row>
    <row r="38" spans="1:20" ht="31.5">
      <c r="A38" s="293"/>
      <c r="B38" s="294"/>
      <c r="C38" s="287"/>
      <c r="D38" s="29" t="s">
        <v>2024</v>
      </c>
      <c r="E38" s="29" t="s">
        <v>1932</v>
      </c>
      <c r="F38" s="29" t="s">
        <v>1980</v>
      </c>
      <c r="G38" s="29" t="s">
        <v>1932</v>
      </c>
      <c r="H38" s="29" t="s">
        <v>1980</v>
      </c>
      <c r="I38" s="29" t="s">
        <v>1932</v>
      </c>
      <c r="J38" s="29" t="s">
        <v>1980</v>
      </c>
      <c r="K38" s="29" t="s">
        <v>1932</v>
      </c>
      <c r="L38" s="29" t="s">
        <v>1980</v>
      </c>
      <c r="M38" s="29" t="s">
        <v>1932</v>
      </c>
      <c r="N38" s="29" t="s">
        <v>1980</v>
      </c>
      <c r="O38" s="29" t="s">
        <v>1932</v>
      </c>
      <c r="P38" s="29" t="s">
        <v>1980</v>
      </c>
      <c r="Q38" s="29" t="s">
        <v>1932</v>
      </c>
      <c r="R38" s="29" t="s">
        <v>1980</v>
      </c>
      <c r="S38" s="29" t="s">
        <v>1932</v>
      </c>
      <c r="T38" s="52" t="s">
        <v>1980</v>
      </c>
    </row>
    <row r="39" spans="1:20" ht="15.75">
      <c r="A39" s="293"/>
      <c r="B39" s="294"/>
      <c r="C39" s="287" t="s">
        <v>11</v>
      </c>
      <c r="D39" s="29" t="s">
        <v>1933</v>
      </c>
      <c r="E39" s="29" t="s">
        <v>1932</v>
      </c>
      <c r="F39" s="29" t="s">
        <v>1980</v>
      </c>
      <c r="G39" s="29" t="s">
        <v>1932</v>
      </c>
      <c r="H39" s="29" t="s">
        <v>1980</v>
      </c>
      <c r="I39" s="29" t="s">
        <v>1932</v>
      </c>
      <c r="J39" s="29" t="s">
        <v>1980</v>
      </c>
      <c r="K39" s="29" t="s">
        <v>1932</v>
      </c>
      <c r="L39" s="29" t="s">
        <v>1980</v>
      </c>
      <c r="M39" s="29" t="s">
        <v>1932</v>
      </c>
      <c r="N39" s="29" t="s">
        <v>1980</v>
      </c>
      <c r="O39" s="29" t="s">
        <v>1932</v>
      </c>
      <c r="P39" s="29" t="s">
        <v>1980</v>
      </c>
      <c r="Q39" s="29" t="s">
        <v>1932</v>
      </c>
      <c r="R39" s="29" t="s">
        <v>1980</v>
      </c>
      <c r="S39" s="29" t="s">
        <v>1932</v>
      </c>
      <c r="T39" s="52" t="s">
        <v>1980</v>
      </c>
    </row>
    <row r="40" spans="1:20" ht="31.5">
      <c r="A40" s="293"/>
      <c r="B40" s="294"/>
      <c r="C40" s="287"/>
      <c r="D40" s="29" t="s">
        <v>2053</v>
      </c>
      <c r="E40" s="29" t="s">
        <v>1932</v>
      </c>
      <c r="F40" s="29" t="s">
        <v>1980</v>
      </c>
      <c r="G40" s="29" t="s">
        <v>1932</v>
      </c>
      <c r="H40" s="29" t="s">
        <v>1980</v>
      </c>
      <c r="I40" s="29" t="s">
        <v>1932</v>
      </c>
      <c r="J40" s="29" t="s">
        <v>1980</v>
      </c>
      <c r="K40" s="29" t="s">
        <v>1932</v>
      </c>
      <c r="L40" s="29" t="s">
        <v>1980</v>
      </c>
      <c r="M40" s="29" t="s">
        <v>1932</v>
      </c>
      <c r="N40" s="29" t="s">
        <v>1980</v>
      </c>
      <c r="O40" s="29" t="s">
        <v>1932</v>
      </c>
      <c r="P40" s="29" t="s">
        <v>1980</v>
      </c>
      <c r="Q40" s="29" t="s">
        <v>1932</v>
      </c>
      <c r="R40" s="29" t="s">
        <v>1980</v>
      </c>
      <c r="S40" s="29" t="s">
        <v>1932</v>
      </c>
      <c r="T40" s="52" t="s">
        <v>1980</v>
      </c>
    </row>
    <row r="41" spans="1:20" ht="31.5">
      <c r="A41" s="293"/>
      <c r="B41" s="294"/>
      <c r="C41" s="287"/>
      <c r="D41" s="29" t="s">
        <v>2024</v>
      </c>
      <c r="E41" s="29" t="s">
        <v>1932</v>
      </c>
      <c r="F41" s="29" t="s">
        <v>1980</v>
      </c>
      <c r="G41" s="29" t="s">
        <v>1932</v>
      </c>
      <c r="H41" s="29" t="s">
        <v>1980</v>
      </c>
      <c r="I41" s="29" t="s">
        <v>1932</v>
      </c>
      <c r="J41" s="29" t="s">
        <v>1980</v>
      </c>
      <c r="K41" s="29" t="s">
        <v>1932</v>
      </c>
      <c r="L41" s="29" t="s">
        <v>1980</v>
      </c>
      <c r="M41" s="29" t="s">
        <v>1932</v>
      </c>
      <c r="N41" s="29" t="s">
        <v>1980</v>
      </c>
      <c r="O41" s="29" t="s">
        <v>1932</v>
      </c>
      <c r="P41" s="29" t="s">
        <v>1980</v>
      </c>
      <c r="Q41" s="29" t="s">
        <v>1932</v>
      </c>
      <c r="R41" s="29" t="s">
        <v>1980</v>
      </c>
      <c r="S41" s="29" t="s">
        <v>1932</v>
      </c>
      <c r="T41" s="52" t="s">
        <v>1980</v>
      </c>
    </row>
    <row r="42" spans="1:20" ht="15.75">
      <c r="A42" s="293"/>
      <c r="B42" s="294"/>
      <c r="C42" s="287" t="s">
        <v>2058</v>
      </c>
      <c r="D42" s="29" t="s">
        <v>1933</v>
      </c>
      <c r="E42" s="29" t="s">
        <v>1932</v>
      </c>
      <c r="F42" s="29" t="s">
        <v>1980</v>
      </c>
      <c r="G42" s="29" t="s">
        <v>1932</v>
      </c>
      <c r="H42" s="29" t="s">
        <v>1980</v>
      </c>
      <c r="I42" s="29" t="s">
        <v>1932</v>
      </c>
      <c r="J42" s="29" t="s">
        <v>1980</v>
      </c>
      <c r="K42" s="29" t="s">
        <v>1932</v>
      </c>
      <c r="L42" s="29" t="s">
        <v>1980</v>
      </c>
      <c r="M42" s="29" t="s">
        <v>1932</v>
      </c>
      <c r="N42" s="29" t="s">
        <v>1980</v>
      </c>
      <c r="O42" s="29" t="s">
        <v>1932</v>
      </c>
      <c r="P42" s="29" t="s">
        <v>1980</v>
      </c>
      <c r="Q42" s="29" t="s">
        <v>1932</v>
      </c>
      <c r="R42" s="29" t="s">
        <v>1980</v>
      </c>
      <c r="S42" s="29" t="s">
        <v>1932</v>
      </c>
      <c r="T42" s="52" t="s">
        <v>1980</v>
      </c>
    </row>
    <row r="43" spans="1:20" ht="31.5">
      <c r="A43" s="293"/>
      <c r="B43" s="294"/>
      <c r="C43" s="287"/>
      <c r="D43" s="29" t="s">
        <v>2053</v>
      </c>
      <c r="E43" s="29" t="s">
        <v>1932</v>
      </c>
      <c r="F43" s="29" t="s">
        <v>1980</v>
      </c>
      <c r="G43" s="29" t="s">
        <v>1932</v>
      </c>
      <c r="H43" s="29" t="s">
        <v>1980</v>
      </c>
      <c r="I43" s="29" t="s">
        <v>1932</v>
      </c>
      <c r="J43" s="29" t="s">
        <v>1980</v>
      </c>
      <c r="K43" s="29" t="s">
        <v>1932</v>
      </c>
      <c r="L43" s="29" t="s">
        <v>1980</v>
      </c>
      <c r="M43" s="29" t="s">
        <v>1932</v>
      </c>
      <c r="N43" s="29" t="s">
        <v>1980</v>
      </c>
      <c r="O43" s="29" t="s">
        <v>1932</v>
      </c>
      <c r="P43" s="29" t="s">
        <v>1980</v>
      </c>
      <c r="Q43" s="29" t="s">
        <v>1932</v>
      </c>
      <c r="R43" s="29" t="s">
        <v>1980</v>
      </c>
      <c r="S43" s="29" t="s">
        <v>1932</v>
      </c>
      <c r="T43" s="52" t="s">
        <v>1980</v>
      </c>
    </row>
    <row r="44" spans="1:20" ht="31.5">
      <c r="A44" s="293"/>
      <c r="B44" s="294"/>
      <c r="C44" s="287"/>
      <c r="D44" s="29" t="s">
        <v>2024</v>
      </c>
      <c r="E44" s="29" t="s">
        <v>1932</v>
      </c>
      <c r="F44" s="29" t="s">
        <v>1980</v>
      </c>
      <c r="G44" s="29" t="s">
        <v>1932</v>
      </c>
      <c r="H44" s="29" t="s">
        <v>1980</v>
      </c>
      <c r="I44" s="29" t="s">
        <v>1932</v>
      </c>
      <c r="J44" s="29" t="s">
        <v>1980</v>
      </c>
      <c r="K44" s="29" t="s">
        <v>1932</v>
      </c>
      <c r="L44" s="29" t="s">
        <v>1980</v>
      </c>
      <c r="M44" s="29" t="s">
        <v>1932</v>
      </c>
      <c r="N44" s="29" t="s">
        <v>1980</v>
      </c>
      <c r="O44" s="29" t="s">
        <v>1932</v>
      </c>
      <c r="P44" s="29" t="s">
        <v>1980</v>
      </c>
      <c r="Q44" s="29" t="s">
        <v>1932</v>
      </c>
      <c r="R44" s="29" t="s">
        <v>1980</v>
      </c>
      <c r="S44" s="29" t="s">
        <v>1932</v>
      </c>
      <c r="T44" s="52" t="s">
        <v>1980</v>
      </c>
    </row>
    <row r="45" spans="1:20" ht="15.75">
      <c r="A45" s="293">
        <v>8</v>
      </c>
      <c r="B45" s="294" t="s">
        <v>2060</v>
      </c>
      <c r="C45" s="287" t="s">
        <v>12</v>
      </c>
      <c r="D45" s="29" t="s">
        <v>1933</v>
      </c>
      <c r="E45" s="29" t="s">
        <v>1932</v>
      </c>
      <c r="F45" s="29" t="s">
        <v>1980</v>
      </c>
      <c r="G45" s="29" t="s">
        <v>1932</v>
      </c>
      <c r="H45" s="29" t="s">
        <v>1980</v>
      </c>
      <c r="I45" s="29" t="s">
        <v>1932</v>
      </c>
      <c r="J45" s="29" t="s">
        <v>1980</v>
      </c>
      <c r="K45" s="29" t="s">
        <v>1932</v>
      </c>
      <c r="L45" s="29" t="s">
        <v>1980</v>
      </c>
      <c r="M45" s="29" t="s">
        <v>1932</v>
      </c>
      <c r="N45" s="29" t="s">
        <v>1980</v>
      </c>
      <c r="O45" s="29" t="s">
        <v>1932</v>
      </c>
      <c r="P45" s="29" t="s">
        <v>1980</v>
      </c>
      <c r="Q45" s="29" t="s">
        <v>1932</v>
      </c>
      <c r="R45" s="29" t="s">
        <v>1980</v>
      </c>
      <c r="S45" s="29" t="s">
        <v>1932</v>
      </c>
      <c r="T45" s="52" t="s">
        <v>1980</v>
      </c>
    </row>
    <row r="46" spans="1:20" ht="31.5">
      <c r="A46" s="293"/>
      <c r="B46" s="294"/>
      <c r="C46" s="287"/>
      <c r="D46" s="29" t="s">
        <v>2053</v>
      </c>
      <c r="E46" s="29" t="s">
        <v>1932</v>
      </c>
      <c r="F46" s="29" t="s">
        <v>1980</v>
      </c>
      <c r="G46" s="29" t="s">
        <v>1932</v>
      </c>
      <c r="H46" s="29" t="s">
        <v>1980</v>
      </c>
      <c r="I46" s="29" t="s">
        <v>1932</v>
      </c>
      <c r="J46" s="29" t="s">
        <v>1980</v>
      </c>
      <c r="K46" s="29" t="s">
        <v>1932</v>
      </c>
      <c r="L46" s="29" t="s">
        <v>1980</v>
      </c>
      <c r="M46" s="29" t="s">
        <v>1932</v>
      </c>
      <c r="N46" s="29" t="s">
        <v>1980</v>
      </c>
      <c r="O46" s="29" t="s">
        <v>1932</v>
      </c>
      <c r="P46" s="29" t="s">
        <v>1980</v>
      </c>
      <c r="Q46" s="29" t="s">
        <v>1932</v>
      </c>
      <c r="R46" s="29" t="s">
        <v>1980</v>
      </c>
      <c r="S46" s="29" t="s">
        <v>1932</v>
      </c>
      <c r="T46" s="52" t="s">
        <v>1980</v>
      </c>
    </row>
    <row r="47" spans="1:20" ht="31.5">
      <c r="A47" s="293"/>
      <c r="B47" s="294"/>
      <c r="C47" s="287"/>
      <c r="D47" s="29" t="s">
        <v>2024</v>
      </c>
      <c r="E47" s="29" t="s">
        <v>1932</v>
      </c>
      <c r="F47" s="29" t="s">
        <v>1980</v>
      </c>
      <c r="G47" s="29" t="s">
        <v>1932</v>
      </c>
      <c r="H47" s="29" t="s">
        <v>1980</v>
      </c>
      <c r="I47" s="29" t="s">
        <v>1932</v>
      </c>
      <c r="J47" s="29" t="s">
        <v>1980</v>
      </c>
      <c r="K47" s="29" t="s">
        <v>1932</v>
      </c>
      <c r="L47" s="29" t="s">
        <v>1980</v>
      </c>
      <c r="M47" s="29" t="s">
        <v>1932</v>
      </c>
      <c r="N47" s="29" t="s">
        <v>1980</v>
      </c>
      <c r="O47" s="29" t="s">
        <v>1932</v>
      </c>
      <c r="P47" s="29" t="s">
        <v>1980</v>
      </c>
      <c r="Q47" s="29" t="s">
        <v>1932</v>
      </c>
      <c r="R47" s="29" t="s">
        <v>1980</v>
      </c>
      <c r="S47" s="29" t="s">
        <v>1932</v>
      </c>
      <c r="T47" s="52" t="s">
        <v>1980</v>
      </c>
    </row>
    <row r="48" spans="1:20" ht="15.75">
      <c r="A48" s="293"/>
      <c r="B48" s="294"/>
      <c r="C48" s="287" t="s">
        <v>13</v>
      </c>
      <c r="D48" s="29" t="s">
        <v>1933</v>
      </c>
      <c r="E48" s="29" t="s">
        <v>1932</v>
      </c>
      <c r="F48" s="29" t="s">
        <v>1980</v>
      </c>
      <c r="G48" s="29" t="s">
        <v>1932</v>
      </c>
      <c r="H48" s="29" t="s">
        <v>1980</v>
      </c>
      <c r="I48" s="29" t="s">
        <v>1932</v>
      </c>
      <c r="J48" s="29" t="s">
        <v>1980</v>
      </c>
      <c r="K48" s="29" t="s">
        <v>1932</v>
      </c>
      <c r="L48" s="29" t="s">
        <v>1980</v>
      </c>
      <c r="M48" s="29" t="s">
        <v>1932</v>
      </c>
      <c r="N48" s="29" t="s">
        <v>1980</v>
      </c>
      <c r="O48" s="29" t="s">
        <v>1932</v>
      </c>
      <c r="P48" s="29" t="s">
        <v>1980</v>
      </c>
      <c r="Q48" s="29" t="s">
        <v>1932</v>
      </c>
      <c r="R48" s="29" t="s">
        <v>1980</v>
      </c>
      <c r="S48" s="29" t="s">
        <v>1932</v>
      </c>
      <c r="T48" s="52" t="s">
        <v>1980</v>
      </c>
    </row>
    <row r="49" spans="1:20" ht="31.5">
      <c r="A49" s="293"/>
      <c r="B49" s="294"/>
      <c r="C49" s="287"/>
      <c r="D49" s="29" t="s">
        <v>2053</v>
      </c>
      <c r="E49" s="29" t="s">
        <v>1932</v>
      </c>
      <c r="F49" s="29" t="s">
        <v>1980</v>
      </c>
      <c r="G49" s="29" t="s">
        <v>1932</v>
      </c>
      <c r="H49" s="29" t="s">
        <v>1980</v>
      </c>
      <c r="I49" s="29" t="s">
        <v>1932</v>
      </c>
      <c r="J49" s="29" t="s">
        <v>1980</v>
      </c>
      <c r="K49" s="29" t="s">
        <v>1932</v>
      </c>
      <c r="L49" s="29" t="s">
        <v>1980</v>
      </c>
      <c r="M49" s="29" t="s">
        <v>1932</v>
      </c>
      <c r="N49" s="29" t="s">
        <v>1980</v>
      </c>
      <c r="O49" s="29" t="s">
        <v>1932</v>
      </c>
      <c r="P49" s="29" t="s">
        <v>1980</v>
      </c>
      <c r="Q49" s="29" t="s">
        <v>1932</v>
      </c>
      <c r="R49" s="29" t="s">
        <v>1980</v>
      </c>
      <c r="S49" s="29" t="s">
        <v>1932</v>
      </c>
      <c r="T49" s="52" t="s">
        <v>1980</v>
      </c>
    </row>
    <row r="50" spans="1:20" ht="31.5">
      <c r="A50" s="293"/>
      <c r="B50" s="294"/>
      <c r="C50" s="287"/>
      <c r="D50" s="29" t="s">
        <v>2024</v>
      </c>
      <c r="E50" s="29" t="s">
        <v>1932</v>
      </c>
      <c r="F50" s="29" t="s">
        <v>1980</v>
      </c>
      <c r="G50" s="29" t="s">
        <v>1932</v>
      </c>
      <c r="H50" s="29" t="s">
        <v>1980</v>
      </c>
      <c r="I50" s="29" t="s">
        <v>1932</v>
      </c>
      <c r="J50" s="29" t="s">
        <v>1980</v>
      </c>
      <c r="K50" s="29" t="s">
        <v>1932</v>
      </c>
      <c r="L50" s="29" t="s">
        <v>1980</v>
      </c>
      <c r="M50" s="29" t="s">
        <v>1932</v>
      </c>
      <c r="N50" s="29" t="s">
        <v>1980</v>
      </c>
      <c r="O50" s="29" t="s">
        <v>1932</v>
      </c>
      <c r="P50" s="29" t="s">
        <v>1980</v>
      </c>
      <c r="Q50" s="29" t="s">
        <v>1932</v>
      </c>
      <c r="R50" s="29" t="s">
        <v>1980</v>
      </c>
      <c r="S50" s="29" t="s">
        <v>1932</v>
      </c>
      <c r="T50" s="52" t="s">
        <v>1980</v>
      </c>
    </row>
    <row r="51" spans="1:20" ht="15.75">
      <c r="A51" s="268">
        <v>9</v>
      </c>
      <c r="B51" s="294" t="s">
        <v>2061</v>
      </c>
      <c r="C51" s="287" t="s">
        <v>14</v>
      </c>
      <c r="D51" s="29" t="s">
        <v>1933</v>
      </c>
      <c r="E51" s="29" t="s">
        <v>1932</v>
      </c>
      <c r="F51" s="29" t="s">
        <v>1980</v>
      </c>
      <c r="G51" s="29" t="s">
        <v>1932</v>
      </c>
      <c r="H51" s="29" t="s">
        <v>1980</v>
      </c>
      <c r="I51" s="29" t="s">
        <v>1932</v>
      </c>
      <c r="J51" s="29" t="s">
        <v>1980</v>
      </c>
      <c r="K51" s="29" t="s">
        <v>1932</v>
      </c>
      <c r="L51" s="29" t="s">
        <v>1980</v>
      </c>
      <c r="M51" s="29" t="s">
        <v>1932</v>
      </c>
      <c r="N51" s="29" t="s">
        <v>1980</v>
      </c>
      <c r="O51" s="29" t="s">
        <v>1932</v>
      </c>
      <c r="P51" s="29" t="s">
        <v>1980</v>
      </c>
      <c r="Q51" s="29" t="s">
        <v>1932</v>
      </c>
      <c r="R51" s="29" t="s">
        <v>1980</v>
      </c>
      <c r="S51" s="29" t="s">
        <v>1932</v>
      </c>
      <c r="T51" s="52" t="s">
        <v>1980</v>
      </c>
    </row>
    <row r="52" spans="1:20" ht="31.5">
      <c r="A52" s="268"/>
      <c r="B52" s="294"/>
      <c r="C52" s="287"/>
      <c r="D52" s="29" t="s">
        <v>2053</v>
      </c>
      <c r="E52" s="29" t="s">
        <v>1932</v>
      </c>
      <c r="F52" s="29" t="s">
        <v>1980</v>
      </c>
      <c r="G52" s="29" t="s">
        <v>1932</v>
      </c>
      <c r="H52" s="29" t="s">
        <v>1980</v>
      </c>
      <c r="I52" s="29" t="s">
        <v>1932</v>
      </c>
      <c r="J52" s="29" t="s">
        <v>1980</v>
      </c>
      <c r="K52" s="29" t="s">
        <v>1932</v>
      </c>
      <c r="L52" s="29" t="s">
        <v>1980</v>
      </c>
      <c r="M52" s="29" t="s">
        <v>1932</v>
      </c>
      <c r="N52" s="29" t="s">
        <v>1980</v>
      </c>
      <c r="O52" s="29" t="s">
        <v>1932</v>
      </c>
      <c r="P52" s="29" t="s">
        <v>1980</v>
      </c>
      <c r="Q52" s="29" t="s">
        <v>1932</v>
      </c>
      <c r="R52" s="29" t="s">
        <v>1980</v>
      </c>
      <c r="S52" s="29" t="s">
        <v>1932</v>
      </c>
      <c r="T52" s="52" t="s">
        <v>1980</v>
      </c>
    </row>
    <row r="53" spans="1:20" ht="31.5">
      <c r="A53" s="268"/>
      <c r="B53" s="294"/>
      <c r="C53" s="287"/>
      <c r="D53" s="29" t="s">
        <v>2024</v>
      </c>
      <c r="E53" s="29" t="s">
        <v>1932</v>
      </c>
      <c r="F53" s="29" t="s">
        <v>1980</v>
      </c>
      <c r="G53" s="29" t="s">
        <v>1932</v>
      </c>
      <c r="H53" s="29" t="s">
        <v>1980</v>
      </c>
      <c r="I53" s="29" t="s">
        <v>1932</v>
      </c>
      <c r="J53" s="29" t="s">
        <v>1980</v>
      </c>
      <c r="K53" s="29" t="s">
        <v>1932</v>
      </c>
      <c r="L53" s="29" t="s">
        <v>1980</v>
      </c>
      <c r="M53" s="29" t="s">
        <v>1932</v>
      </c>
      <c r="N53" s="29" t="s">
        <v>1980</v>
      </c>
      <c r="O53" s="29" t="s">
        <v>1932</v>
      </c>
      <c r="P53" s="29" t="s">
        <v>1980</v>
      </c>
      <c r="Q53" s="29" t="s">
        <v>1932</v>
      </c>
      <c r="R53" s="29" t="s">
        <v>1980</v>
      </c>
      <c r="S53" s="29" t="s">
        <v>1932</v>
      </c>
      <c r="T53" s="52" t="s">
        <v>1980</v>
      </c>
    </row>
    <row r="54" spans="1:20" ht="15.75">
      <c r="A54" s="268"/>
      <c r="B54" s="294"/>
      <c r="C54" s="287" t="s">
        <v>15</v>
      </c>
      <c r="D54" s="29" t="s">
        <v>1933</v>
      </c>
      <c r="E54" s="29" t="s">
        <v>1932</v>
      </c>
      <c r="F54" s="29" t="s">
        <v>1980</v>
      </c>
      <c r="G54" s="29" t="s">
        <v>1932</v>
      </c>
      <c r="H54" s="29" t="s">
        <v>1980</v>
      </c>
      <c r="I54" s="29" t="s">
        <v>1932</v>
      </c>
      <c r="J54" s="29" t="s">
        <v>1980</v>
      </c>
      <c r="K54" s="29" t="s">
        <v>1932</v>
      </c>
      <c r="L54" s="29" t="s">
        <v>1980</v>
      </c>
      <c r="M54" s="29" t="s">
        <v>1932</v>
      </c>
      <c r="N54" s="29" t="s">
        <v>1980</v>
      </c>
      <c r="O54" s="29" t="s">
        <v>1932</v>
      </c>
      <c r="P54" s="29" t="s">
        <v>1980</v>
      </c>
      <c r="Q54" s="29" t="s">
        <v>1932</v>
      </c>
      <c r="R54" s="29" t="s">
        <v>1980</v>
      </c>
      <c r="S54" s="29" t="s">
        <v>1932</v>
      </c>
      <c r="T54" s="52" t="s">
        <v>1980</v>
      </c>
    </row>
    <row r="55" spans="1:20" ht="31.5">
      <c r="A55" s="268"/>
      <c r="B55" s="294"/>
      <c r="C55" s="287"/>
      <c r="D55" s="29" t="s">
        <v>2053</v>
      </c>
      <c r="E55" s="29" t="s">
        <v>1932</v>
      </c>
      <c r="F55" s="29" t="s">
        <v>1980</v>
      </c>
      <c r="G55" s="29" t="s">
        <v>1932</v>
      </c>
      <c r="H55" s="29" t="s">
        <v>1980</v>
      </c>
      <c r="I55" s="29" t="s">
        <v>1932</v>
      </c>
      <c r="J55" s="29" t="s">
        <v>1980</v>
      </c>
      <c r="K55" s="29" t="s">
        <v>1932</v>
      </c>
      <c r="L55" s="29" t="s">
        <v>1980</v>
      </c>
      <c r="M55" s="29" t="s">
        <v>1932</v>
      </c>
      <c r="N55" s="29" t="s">
        <v>1980</v>
      </c>
      <c r="O55" s="29" t="s">
        <v>1932</v>
      </c>
      <c r="P55" s="29" t="s">
        <v>1980</v>
      </c>
      <c r="Q55" s="29" t="s">
        <v>1932</v>
      </c>
      <c r="R55" s="29" t="s">
        <v>1980</v>
      </c>
      <c r="S55" s="29" t="s">
        <v>1932</v>
      </c>
      <c r="T55" s="52" t="s">
        <v>1980</v>
      </c>
    </row>
    <row r="56" spans="1:20" ht="31.5">
      <c r="A56" s="268"/>
      <c r="B56" s="294"/>
      <c r="C56" s="287"/>
      <c r="D56" s="29" t="s">
        <v>2024</v>
      </c>
      <c r="E56" s="29" t="s">
        <v>1932</v>
      </c>
      <c r="F56" s="29" t="s">
        <v>1980</v>
      </c>
      <c r="G56" s="29" t="s">
        <v>1932</v>
      </c>
      <c r="H56" s="29" t="s">
        <v>1980</v>
      </c>
      <c r="I56" s="29" t="s">
        <v>1932</v>
      </c>
      <c r="J56" s="29" t="s">
        <v>1980</v>
      </c>
      <c r="K56" s="29" t="s">
        <v>1932</v>
      </c>
      <c r="L56" s="29" t="s">
        <v>1980</v>
      </c>
      <c r="M56" s="29" t="s">
        <v>1932</v>
      </c>
      <c r="N56" s="29" t="s">
        <v>1980</v>
      </c>
      <c r="O56" s="29" t="s">
        <v>1932</v>
      </c>
      <c r="P56" s="29" t="s">
        <v>1980</v>
      </c>
      <c r="Q56" s="29" t="s">
        <v>1932</v>
      </c>
      <c r="R56" s="29" t="s">
        <v>1980</v>
      </c>
      <c r="S56" s="29" t="s">
        <v>1932</v>
      </c>
      <c r="T56" s="52" t="s">
        <v>1980</v>
      </c>
    </row>
    <row r="57" spans="1:20" ht="15.75">
      <c r="A57" s="293">
        <v>10</v>
      </c>
      <c r="B57" s="294" t="s">
        <v>2062</v>
      </c>
      <c r="C57" s="287" t="s">
        <v>9</v>
      </c>
      <c r="D57" s="29" t="s">
        <v>1933</v>
      </c>
      <c r="E57" s="29" t="s">
        <v>1932</v>
      </c>
      <c r="F57" s="29" t="s">
        <v>1980</v>
      </c>
      <c r="G57" s="29" t="s">
        <v>1932</v>
      </c>
      <c r="H57" s="29" t="s">
        <v>1980</v>
      </c>
      <c r="I57" s="29" t="s">
        <v>1932</v>
      </c>
      <c r="J57" s="29" t="s">
        <v>1980</v>
      </c>
      <c r="K57" s="29" t="s">
        <v>1932</v>
      </c>
      <c r="L57" s="29" t="s">
        <v>1980</v>
      </c>
      <c r="M57" s="29" t="s">
        <v>1932</v>
      </c>
      <c r="N57" s="29" t="s">
        <v>1980</v>
      </c>
      <c r="O57" s="29" t="s">
        <v>1932</v>
      </c>
      <c r="P57" s="29" t="s">
        <v>1980</v>
      </c>
      <c r="Q57" s="29" t="s">
        <v>1932</v>
      </c>
      <c r="R57" s="29" t="s">
        <v>1980</v>
      </c>
      <c r="S57" s="29" t="s">
        <v>1932</v>
      </c>
      <c r="T57" s="52" t="s">
        <v>1980</v>
      </c>
    </row>
    <row r="58" spans="1:20" ht="31.5">
      <c r="A58" s="293"/>
      <c r="B58" s="294"/>
      <c r="C58" s="287"/>
      <c r="D58" s="29" t="s">
        <v>2053</v>
      </c>
      <c r="E58" s="29" t="s">
        <v>1932</v>
      </c>
      <c r="F58" s="29" t="s">
        <v>1980</v>
      </c>
      <c r="G58" s="29" t="s">
        <v>1932</v>
      </c>
      <c r="H58" s="29" t="s">
        <v>1980</v>
      </c>
      <c r="I58" s="29" t="s">
        <v>1932</v>
      </c>
      <c r="J58" s="29" t="s">
        <v>1980</v>
      </c>
      <c r="K58" s="29" t="s">
        <v>1932</v>
      </c>
      <c r="L58" s="29" t="s">
        <v>1980</v>
      </c>
      <c r="M58" s="29" t="s">
        <v>1932</v>
      </c>
      <c r="N58" s="29" t="s">
        <v>1980</v>
      </c>
      <c r="O58" s="29" t="s">
        <v>1932</v>
      </c>
      <c r="P58" s="29" t="s">
        <v>1980</v>
      </c>
      <c r="Q58" s="29" t="s">
        <v>1932</v>
      </c>
      <c r="R58" s="29" t="s">
        <v>1980</v>
      </c>
      <c r="S58" s="29" t="s">
        <v>1932</v>
      </c>
      <c r="T58" s="52" t="s">
        <v>1980</v>
      </c>
    </row>
    <row r="59" spans="1:20" ht="31.5">
      <c r="A59" s="293"/>
      <c r="B59" s="294"/>
      <c r="C59" s="287"/>
      <c r="D59" s="29" t="s">
        <v>2024</v>
      </c>
      <c r="E59" s="29" t="s">
        <v>1932</v>
      </c>
      <c r="F59" s="29" t="s">
        <v>1980</v>
      </c>
      <c r="G59" s="29" t="s">
        <v>1932</v>
      </c>
      <c r="H59" s="29" t="s">
        <v>1980</v>
      </c>
      <c r="I59" s="29" t="s">
        <v>1932</v>
      </c>
      <c r="J59" s="29" t="s">
        <v>1980</v>
      </c>
      <c r="K59" s="29" t="s">
        <v>1932</v>
      </c>
      <c r="L59" s="29" t="s">
        <v>1980</v>
      </c>
      <c r="M59" s="29" t="s">
        <v>1932</v>
      </c>
      <c r="N59" s="29" t="s">
        <v>1980</v>
      </c>
      <c r="O59" s="29" t="s">
        <v>1932</v>
      </c>
      <c r="P59" s="29" t="s">
        <v>1980</v>
      </c>
      <c r="Q59" s="29" t="s">
        <v>1932</v>
      </c>
      <c r="R59" s="29" t="s">
        <v>1980</v>
      </c>
      <c r="S59" s="29" t="s">
        <v>1932</v>
      </c>
      <c r="T59" s="52" t="s">
        <v>1980</v>
      </c>
    </row>
    <row r="60" spans="1:20" ht="15.75">
      <c r="A60" s="293">
        <v>11</v>
      </c>
      <c r="B60" s="294" t="s">
        <v>2063</v>
      </c>
      <c r="C60" s="287" t="s">
        <v>2071</v>
      </c>
      <c r="D60" s="29" t="s">
        <v>1933</v>
      </c>
      <c r="E60" s="29" t="s">
        <v>1932</v>
      </c>
      <c r="F60" s="29" t="s">
        <v>1980</v>
      </c>
      <c r="G60" s="29" t="s">
        <v>1932</v>
      </c>
      <c r="H60" s="29" t="s">
        <v>1980</v>
      </c>
      <c r="I60" s="29" t="s">
        <v>1932</v>
      </c>
      <c r="J60" s="29" t="s">
        <v>1980</v>
      </c>
      <c r="K60" s="29" t="s">
        <v>1932</v>
      </c>
      <c r="L60" s="29" t="s">
        <v>1980</v>
      </c>
      <c r="M60" s="29" t="s">
        <v>1932</v>
      </c>
      <c r="N60" s="29" t="s">
        <v>1980</v>
      </c>
      <c r="O60" s="29" t="s">
        <v>1932</v>
      </c>
      <c r="P60" s="29" t="s">
        <v>1980</v>
      </c>
      <c r="Q60" s="29" t="s">
        <v>1932</v>
      </c>
      <c r="R60" s="29" t="s">
        <v>1980</v>
      </c>
      <c r="S60" s="29" t="s">
        <v>1932</v>
      </c>
      <c r="T60" s="52" t="s">
        <v>1980</v>
      </c>
    </row>
    <row r="61" spans="1:20" ht="31.5">
      <c r="A61" s="293"/>
      <c r="B61" s="294"/>
      <c r="C61" s="287"/>
      <c r="D61" s="29" t="s">
        <v>2053</v>
      </c>
      <c r="E61" s="29" t="s">
        <v>1932</v>
      </c>
      <c r="F61" s="29" t="s">
        <v>1980</v>
      </c>
      <c r="G61" s="29" t="s">
        <v>1932</v>
      </c>
      <c r="H61" s="29" t="s">
        <v>1980</v>
      </c>
      <c r="I61" s="29" t="s">
        <v>1932</v>
      </c>
      <c r="J61" s="29" t="s">
        <v>1980</v>
      </c>
      <c r="K61" s="29" t="s">
        <v>1932</v>
      </c>
      <c r="L61" s="29" t="s">
        <v>1980</v>
      </c>
      <c r="M61" s="29" t="s">
        <v>1932</v>
      </c>
      <c r="N61" s="29" t="s">
        <v>1980</v>
      </c>
      <c r="O61" s="29" t="s">
        <v>1932</v>
      </c>
      <c r="P61" s="29" t="s">
        <v>1980</v>
      </c>
      <c r="Q61" s="29" t="s">
        <v>1932</v>
      </c>
      <c r="R61" s="29" t="s">
        <v>1980</v>
      </c>
      <c r="S61" s="29" t="s">
        <v>1932</v>
      </c>
      <c r="T61" s="52" t="s">
        <v>1980</v>
      </c>
    </row>
    <row r="62" spans="1:20" ht="31.5">
      <c r="A62" s="293"/>
      <c r="B62" s="294"/>
      <c r="C62" s="287"/>
      <c r="D62" s="29" t="s">
        <v>2024</v>
      </c>
      <c r="E62" s="29" t="s">
        <v>1932</v>
      </c>
      <c r="F62" s="29" t="s">
        <v>1980</v>
      </c>
      <c r="G62" s="29" t="s">
        <v>1932</v>
      </c>
      <c r="H62" s="29" t="s">
        <v>1980</v>
      </c>
      <c r="I62" s="29" t="s">
        <v>1932</v>
      </c>
      <c r="J62" s="29" t="s">
        <v>1980</v>
      </c>
      <c r="K62" s="29" t="s">
        <v>1932</v>
      </c>
      <c r="L62" s="29" t="s">
        <v>1980</v>
      </c>
      <c r="M62" s="29" t="s">
        <v>1932</v>
      </c>
      <c r="N62" s="29" t="s">
        <v>1980</v>
      </c>
      <c r="O62" s="29" t="s">
        <v>1932</v>
      </c>
      <c r="P62" s="29" t="s">
        <v>1980</v>
      </c>
      <c r="Q62" s="29" t="s">
        <v>1932</v>
      </c>
      <c r="R62" s="29" t="s">
        <v>1980</v>
      </c>
      <c r="S62" s="29" t="s">
        <v>1932</v>
      </c>
      <c r="T62" s="52" t="s">
        <v>1980</v>
      </c>
    </row>
    <row r="63" spans="1:20" ht="15.75">
      <c r="A63" s="293"/>
      <c r="B63" s="294"/>
      <c r="C63" s="287" t="s">
        <v>2070</v>
      </c>
      <c r="D63" s="29" t="s">
        <v>1933</v>
      </c>
      <c r="E63" s="29" t="s">
        <v>1932</v>
      </c>
      <c r="F63" s="29" t="s">
        <v>1980</v>
      </c>
      <c r="G63" s="29" t="s">
        <v>1932</v>
      </c>
      <c r="H63" s="29" t="s">
        <v>1980</v>
      </c>
      <c r="I63" s="29" t="s">
        <v>1932</v>
      </c>
      <c r="J63" s="29" t="s">
        <v>1980</v>
      </c>
      <c r="K63" s="29" t="s">
        <v>1932</v>
      </c>
      <c r="L63" s="29" t="s">
        <v>1980</v>
      </c>
      <c r="M63" s="29" t="s">
        <v>1932</v>
      </c>
      <c r="N63" s="29" t="s">
        <v>1980</v>
      </c>
      <c r="O63" s="29" t="s">
        <v>1932</v>
      </c>
      <c r="P63" s="29" t="s">
        <v>1980</v>
      </c>
      <c r="Q63" s="29" t="s">
        <v>1932</v>
      </c>
      <c r="R63" s="29" t="s">
        <v>1980</v>
      </c>
      <c r="S63" s="29" t="s">
        <v>1932</v>
      </c>
      <c r="T63" s="52" t="s">
        <v>1980</v>
      </c>
    </row>
    <row r="64" spans="1:20" ht="31.5">
      <c r="A64" s="293"/>
      <c r="B64" s="294"/>
      <c r="C64" s="287"/>
      <c r="D64" s="29" t="s">
        <v>2053</v>
      </c>
      <c r="E64" s="29" t="s">
        <v>1932</v>
      </c>
      <c r="F64" s="29" t="s">
        <v>1980</v>
      </c>
      <c r="G64" s="29" t="s">
        <v>1932</v>
      </c>
      <c r="H64" s="29" t="s">
        <v>1980</v>
      </c>
      <c r="I64" s="29" t="s">
        <v>1932</v>
      </c>
      <c r="J64" s="29" t="s">
        <v>1980</v>
      </c>
      <c r="K64" s="29" t="s">
        <v>1932</v>
      </c>
      <c r="L64" s="29" t="s">
        <v>1980</v>
      </c>
      <c r="M64" s="29" t="s">
        <v>1932</v>
      </c>
      <c r="N64" s="29" t="s">
        <v>1980</v>
      </c>
      <c r="O64" s="29" t="s">
        <v>1932</v>
      </c>
      <c r="P64" s="29" t="s">
        <v>1980</v>
      </c>
      <c r="Q64" s="29" t="s">
        <v>1932</v>
      </c>
      <c r="R64" s="29" t="s">
        <v>1980</v>
      </c>
      <c r="S64" s="29" t="s">
        <v>1932</v>
      </c>
      <c r="T64" s="52" t="s">
        <v>1980</v>
      </c>
    </row>
    <row r="65" spans="1:20" ht="31.5">
      <c r="A65" s="293"/>
      <c r="B65" s="294"/>
      <c r="C65" s="287"/>
      <c r="D65" s="29" t="s">
        <v>2024</v>
      </c>
      <c r="E65" s="29" t="s">
        <v>1932</v>
      </c>
      <c r="F65" s="29" t="s">
        <v>1980</v>
      </c>
      <c r="G65" s="29" t="s">
        <v>1932</v>
      </c>
      <c r="H65" s="29" t="s">
        <v>1980</v>
      </c>
      <c r="I65" s="29" t="s">
        <v>1932</v>
      </c>
      <c r="J65" s="29" t="s">
        <v>1980</v>
      </c>
      <c r="K65" s="29" t="s">
        <v>1932</v>
      </c>
      <c r="L65" s="29" t="s">
        <v>1980</v>
      </c>
      <c r="M65" s="29" t="s">
        <v>1932</v>
      </c>
      <c r="N65" s="29" t="s">
        <v>1980</v>
      </c>
      <c r="O65" s="29" t="s">
        <v>1932</v>
      </c>
      <c r="P65" s="29" t="s">
        <v>1980</v>
      </c>
      <c r="Q65" s="29" t="s">
        <v>1932</v>
      </c>
      <c r="R65" s="29" t="s">
        <v>1980</v>
      </c>
      <c r="S65" s="29" t="s">
        <v>1932</v>
      </c>
      <c r="T65" s="52" t="s">
        <v>1980</v>
      </c>
    </row>
    <row r="66" spans="1:20" ht="15.75">
      <c r="A66" s="293">
        <v>12</v>
      </c>
      <c r="B66" s="294" t="s">
        <v>2064</v>
      </c>
      <c r="C66" s="287" t="s">
        <v>16</v>
      </c>
      <c r="D66" s="29" t="s">
        <v>1933</v>
      </c>
      <c r="E66" s="29" t="s">
        <v>1932</v>
      </c>
      <c r="F66" s="29" t="s">
        <v>1980</v>
      </c>
      <c r="G66" s="29" t="s">
        <v>1932</v>
      </c>
      <c r="H66" s="29" t="s">
        <v>1980</v>
      </c>
      <c r="I66" s="29" t="s">
        <v>1932</v>
      </c>
      <c r="J66" s="29" t="s">
        <v>1980</v>
      </c>
      <c r="K66" s="29" t="s">
        <v>1932</v>
      </c>
      <c r="L66" s="29" t="s">
        <v>1980</v>
      </c>
      <c r="M66" s="29" t="s">
        <v>1932</v>
      </c>
      <c r="N66" s="29" t="s">
        <v>1980</v>
      </c>
      <c r="O66" s="29" t="s">
        <v>1932</v>
      </c>
      <c r="P66" s="29" t="s">
        <v>1980</v>
      </c>
      <c r="Q66" s="29" t="s">
        <v>1932</v>
      </c>
      <c r="R66" s="29" t="s">
        <v>1980</v>
      </c>
      <c r="S66" s="29" t="s">
        <v>1932</v>
      </c>
      <c r="T66" s="52" t="s">
        <v>1980</v>
      </c>
    </row>
    <row r="67" spans="1:20" ht="31.5">
      <c r="A67" s="293"/>
      <c r="B67" s="294"/>
      <c r="C67" s="287"/>
      <c r="D67" s="29" t="s">
        <v>2053</v>
      </c>
      <c r="E67" s="29" t="s">
        <v>1932</v>
      </c>
      <c r="F67" s="29" t="s">
        <v>1980</v>
      </c>
      <c r="G67" s="29" t="s">
        <v>1932</v>
      </c>
      <c r="H67" s="29" t="s">
        <v>1980</v>
      </c>
      <c r="I67" s="29" t="s">
        <v>1932</v>
      </c>
      <c r="J67" s="29" t="s">
        <v>1980</v>
      </c>
      <c r="K67" s="29" t="s">
        <v>1932</v>
      </c>
      <c r="L67" s="29" t="s">
        <v>1980</v>
      </c>
      <c r="M67" s="29" t="s">
        <v>1932</v>
      </c>
      <c r="N67" s="29" t="s">
        <v>1980</v>
      </c>
      <c r="O67" s="29" t="s">
        <v>1932</v>
      </c>
      <c r="P67" s="29" t="s">
        <v>1980</v>
      </c>
      <c r="Q67" s="29" t="s">
        <v>1932</v>
      </c>
      <c r="R67" s="29" t="s">
        <v>1980</v>
      </c>
      <c r="S67" s="29" t="s">
        <v>1932</v>
      </c>
      <c r="T67" s="52" t="s">
        <v>1980</v>
      </c>
    </row>
    <row r="68" spans="1:20" ht="31.5">
      <c r="A68" s="293"/>
      <c r="B68" s="294"/>
      <c r="C68" s="287"/>
      <c r="D68" s="29" t="s">
        <v>2024</v>
      </c>
      <c r="E68" s="29" t="s">
        <v>1932</v>
      </c>
      <c r="F68" s="29" t="s">
        <v>1980</v>
      </c>
      <c r="G68" s="29" t="s">
        <v>1932</v>
      </c>
      <c r="H68" s="29" t="s">
        <v>1980</v>
      </c>
      <c r="I68" s="29" t="s">
        <v>1932</v>
      </c>
      <c r="J68" s="29" t="s">
        <v>1980</v>
      </c>
      <c r="K68" s="29" t="s">
        <v>1932</v>
      </c>
      <c r="L68" s="29" t="s">
        <v>1980</v>
      </c>
      <c r="M68" s="29" t="s">
        <v>1932</v>
      </c>
      <c r="N68" s="29" t="s">
        <v>1980</v>
      </c>
      <c r="O68" s="29" t="s">
        <v>1932</v>
      </c>
      <c r="P68" s="29" t="s">
        <v>1980</v>
      </c>
      <c r="Q68" s="29" t="s">
        <v>1932</v>
      </c>
      <c r="R68" s="29" t="s">
        <v>1980</v>
      </c>
      <c r="S68" s="29" t="s">
        <v>1932</v>
      </c>
      <c r="T68" s="52" t="s">
        <v>1980</v>
      </c>
    </row>
    <row r="69" spans="1:20" ht="15.75">
      <c r="A69" s="293">
        <v>13</v>
      </c>
      <c r="B69" s="294" t="s">
        <v>2065</v>
      </c>
      <c r="C69" s="287" t="s">
        <v>17</v>
      </c>
      <c r="D69" s="29" t="s">
        <v>1933</v>
      </c>
      <c r="E69" s="29" t="s">
        <v>1932</v>
      </c>
      <c r="F69" s="29" t="s">
        <v>1980</v>
      </c>
      <c r="G69" s="29" t="s">
        <v>1932</v>
      </c>
      <c r="H69" s="29" t="s">
        <v>1980</v>
      </c>
      <c r="I69" s="29" t="s">
        <v>1932</v>
      </c>
      <c r="J69" s="29" t="s">
        <v>1980</v>
      </c>
      <c r="K69" s="29" t="s">
        <v>1932</v>
      </c>
      <c r="L69" s="29" t="s">
        <v>1980</v>
      </c>
      <c r="M69" s="29" t="s">
        <v>1932</v>
      </c>
      <c r="N69" s="29" t="s">
        <v>1980</v>
      </c>
      <c r="O69" s="29" t="s">
        <v>1932</v>
      </c>
      <c r="P69" s="29" t="s">
        <v>1980</v>
      </c>
      <c r="Q69" s="29" t="s">
        <v>1932</v>
      </c>
      <c r="R69" s="29" t="s">
        <v>1980</v>
      </c>
      <c r="S69" s="29" t="s">
        <v>1932</v>
      </c>
      <c r="T69" s="52" t="s">
        <v>1980</v>
      </c>
    </row>
    <row r="70" spans="1:20" ht="31.5">
      <c r="A70" s="293"/>
      <c r="B70" s="294"/>
      <c r="C70" s="287"/>
      <c r="D70" s="29" t="s">
        <v>2053</v>
      </c>
      <c r="E70" s="29" t="s">
        <v>1932</v>
      </c>
      <c r="F70" s="29" t="s">
        <v>1980</v>
      </c>
      <c r="G70" s="29" t="s">
        <v>1932</v>
      </c>
      <c r="H70" s="29" t="s">
        <v>1980</v>
      </c>
      <c r="I70" s="29" t="s">
        <v>1932</v>
      </c>
      <c r="J70" s="29" t="s">
        <v>1980</v>
      </c>
      <c r="K70" s="29" t="s">
        <v>1932</v>
      </c>
      <c r="L70" s="29" t="s">
        <v>1980</v>
      </c>
      <c r="M70" s="29" t="s">
        <v>1932</v>
      </c>
      <c r="N70" s="29" t="s">
        <v>1980</v>
      </c>
      <c r="O70" s="29" t="s">
        <v>1932</v>
      </c>
      <c r="P70" s="29" t="s">
        <v>1980</v>
      </c>
      <c r="Q70" s="29" t="s">
        <v>1932</v>
      </c>
      <c r="R70" s="29" t="s">
        <v>1980</v>
      </c>
      <c r="S70" s="29" t="s">
        <v>1932</v>
      </c>
      <c r="T70" s="52" t="s">
        <v>1980</v>
      </c>
    </row>
    <row r="71" spans="1:20" ht="32.25" thickBot="1">
      <c r="A71" s="256"/>
      <c r="B71" s="257"/>
      <c r="C71" s="334"/>
      <c r="D71" s="53" t="s">
        <v>2024</v>
      </c>
      <c r="E71" s="53" t="s">
        <v>1932</v>
      </c>
      <c r="F71" s="53" t="s">
        <v>1980</v>
      </c>
      <c r="G71" s="53" t="s">
        <v>1932</v>
      </c>
      <c r="H71" s="53" t="s">
        <v>1980</v>
      </c>
      <c r="I71" s="53" t="s">
        <v>1932</v>
      </c>
      <c r="J71" s="53" t="s">
        <v>1980</v>
      </c>
      <c r="K71" s="53" t="s">
        <v>1932</v>
      </c>
      <c r="L71" s="53" t="s">
        <v>1980</v>
      </c>
      <c r="M71" s="53" t="s">
        <v>1932</v>
      </c>
      <c r="N71" s="53" t="s">
        <v>1980</v>
      </c>
      <c r="O71" s="53" t="s">
        <v>1932</v>
      </c>
      <c r="P71" s="53" t="s">
        <v>1980</v>
      </c>
      <c r="Q71" s="53" t="s">
        <v>1932</v>
      </c>
      <c r="R71" s="53" t="s">
        <v>1980</v>
      </c>
      <c r="S71" s="53" t="s">
        <v>1932</v>
      </c>
      <c r="T71" s="54" t="s">
        <v>1980</v>
      </c>
    </row>
    <row r="72" spans="1:20" ht="15.75">
      <c r="A72" s="335">
        <v>14</v>
      </c>
      <c r="B72" s="337" t="s">
        <v>772</v>
      </c>
      <c r="C72" s="267" t="s">
        <v>725</v>
      </c>
      <c r="D72" s="46" t="s">
        <v>2022</v>
      </c>
      <c r="E72" s="46" t="s">
        <v>1932</v>
      </c>
      <c r="F72" s="46" t="s">
        <v>1980</v>
      </c>
      <c r="G72" s="46" t="s">
        <v>1932</v>
      </c>
      <c r="H72" s="46" t="s">
        <v>1980</v>
      </c>
      <c r="I72" s="46" t="s">
        <v>1932</v>
      </c>
      <c r="J72" s="46" t="s">
        <v>1980</v>
      </c>
      <c r="K72" s="46" t="s">
        <v>1932</v>
      </c>
      <c r="L72" s="46" t="s">
        <v>1980</v>
      </c>
      <c r="M72" s="46" t="s">
        <v>1932</v>
      </c>
      <c r="N72" s="46" t="s">
        <v>1980</v>
      </c>
      <c r="O72" s="46" t="s">
        <v>1932</v>
      </c>
      <c r="P72" s="46" t="s">
        <v>1980</v>
      </c>
      <c r="Q72" s="46" t="s">
        <v>1932</v>
      </c>
      <c r="R72" s="46" t="s">
        <v>1980</v>
      </c>
      <c r="S72" s="46" t="s">
        <v>1932</v>
      </c>
      <c r="T72" s="63" t="s">
        <v>1980</v>
      </c>
    </row>
    <row r="73" spans="1:20" ht="31.5">
      <c r="A73" s="336"/>
      <c r="B73" s="338"/>
      <c r="C73" s="287"/>
      <c r="D73" s="29" t="s">
        <v>2053</v>
      </c>
      <c r="E73" s="29" t="s">
        <v>1932</v>
      </c>
      <c r="F73" s="29" t="s">
        <v>1980</v>
      </c>
      <c r="G73" s="29" t="s">
        <v>1932</v>
      </c>
      <c r="H73" s="29" t="s">
        <v>1980</v>
      </c>
      <c r="I73" s="29" t="s">
        <v>1932</v>
      </c>
      <c r="J73" s="29" t="s">
        <v>1980</v>
      </c>
      <c r="K73" s="29" t="s">
        <v>1932</v>
      </c>
      <c r="L73" s="29" t="s">
        <v>1980</v>
      </c>
      <c r="M73" s="29" t="s">
        <v>1932</v>
      </c>
      <c r="N73" s="29" t="s">
        <v>1980</v>
      </c>
      <c r="O73" s="29" t="s">
        <v>1932</v>
      </c>
      <c r="P73" s="29" t="s">
        <v>1980</v>
      </c>
      <c r="Q73" s="29" t="s">
        <v>1932</v>
      </c>
      <c r="R73" s="29" t="s">
        <v>1980</v>
      </c>
      <c r="S73" s="29" t="s">
        <v>1932</v>
      </c>
      <c r="T73" s="52" t="s">
        <v>1980</v>
      </c>
    </row>
    <row r="74" spans="1:20" ht="31.5">
      <c r="A74" s="336"/>
      <c r="B74" s="338"/>
      <c r="C74" s="287"/>
      <c r="D74" s="29" t="s">
        <v>2024</v>
      </c>
      <c r="E74" s="29" t="s">
        <v>1932</v>
      </c>
      <c r="F74" s="29" t="s">
        <v>1980</v>
      </c>
      <c r="G74" s="29" t="s">
        <v>1932</v>
      </c>
      <c r="H74" s="29" t="s">
        <v>1980</v>
      </c>
      <c r="I74" s="29" t="s">
        <v>1932</v>
      </c>
      <c r="J74" s="29" t="s">
        <v>1980</v>
      </c>
      <c r="K74" s="29" t="s">
        <v>1932</v>
      </c>
      <c r="L74" s="29" t="s">
        <v>1980</v>
      </c>
      <c r="M74" s="29" t="s">
        <v>1932</v>
      </c>
      <c r="N74" s="29" t="s">
        <v>1980</v>
      </c>
      <c r="O74" s="29" t="s">
        <v>1932</v>
      </c>
      <c r="P74" s="29" t="s">
        <v>1980</v>
      </c>
      <c r="Q74" s="29" t="s">
        <v>1932</v>
      </c>
      <c r="R74" s="29" t="s">
        <v>1980</v>
      </c>
      <c r="S74" s="29" t="s">
        <v>1932</v>
      </c>
      <c r="T74" s="52" t="s">
        <v>1980</v>
      </c>
    </row>
    <row r="75" spans="1:20" ht="15.75">
      <c r="A75" s="336"/>
      <c r="B75" s="338"/>
      <c r="C75" s="287" t="s">
        <v>727</v>
      </c>
      <c r="D75" s="29" t="s">
        <v>1933</v>
      </c>
      <c r="E75" s="29" t="s">
        <v>1932</v>
      </c>
      <c r="F75" s="29" t="s">
        <v>1980</v>
      </c>
      <c r="G75" s="29" t="s">
        <v>1932</v>
      </c>
      <c r="H75" s="29" t="s">
        <v>1980</v>
      </c>
      <c r="I75" s="29" t="s">
        <v>1932</v>
      </c>
      <c r="J75" s="29" t="s">
        <v>1980</v>
      </c>
      <c r="K75" s="29" t="s">
        <v>1932</v>
      </c>
      <c r="L75" s="29" t="s">
        <v>1980</v>
      </c>
      <c r="M75" s="29" t="s">
        <v>1932</v>
      </c>
      <c r="N75" s="29" t="s">
        <v>1980</v>
      </c>
      <c r="O75" s="29" t="s">
        <v>1932</v>
      </c>
      <c r="P75" s="29" t="s">
        <v>1980</v>
      </c>
      <c r="Q75" s="29" t="s">
        <v>1932</v>
      </c>
      <c r="R75" s="29" t="s">
        <v>1980</v>
      </c>
      <c r="S75" s="29" t="s">
        <v>1932</v>
      </c>
      <c r="T75" s="52" t="s">
        <v>1980</v>
      </c>
    </row>
    <row r="76" spans="1:20" ht="31.5">
      <c r="A76" s="336"/>
      <c r="B76" s="338"/>
      <c r="C76" s="287"/>
      <c r="D76" s="29" t="s">
        <v>2053</v>
      </c>
      <c r="E76" s="29" t="s">
        <v>1932</v>
      </c>
      <c r="F76" s="29" t="s">
        <v>1980</v>
      </c>
      <c r="G76" s="29" t="s">
        <v>1932</v>
      </c>
      <c r="H76" s="29" t="s">
        <v>1980</v>
      </c>
      <c r="I76" s="29" t="s">
        <v>1932</v>
      </c>
      <c r="J76" s="29" t="s">
        <v>1980</v>
      </c>
      <c r="K76" s="29" t="s">
        <v>1932</v>
      </c>
      <c r="L76" s="29" t="s">
        <v>1980</v>
      </c>
      <c r="M76" s="29" t="s">
        <v>1932</v>
      </c>
      <c r="N76" s="29" t="s">
        <v>1980</v>
      </c>
      <c r="O76" s="29" t="s">
        <v>1932</v>
      </c>
      <c r="P76" s="29" t="s">
        <v>1980</v>
      </c>
      <c r="Q76" s="29" t="s">
        <v>1932</v>
      </c>
      <c r="R76" s="29" t="s">
        <v>1980</v>
      </c>
      <c r="S76" s="29" t="s">
        <v>1932</v>
      </c>
      <c r="T76" s="52" t="s">
        <v>1980</v>
      </c>
    </row>
    <row r="77" spans="1:20" ht="31.5">
      <c r="A77" s="336"/>
      <c r="B77" s="338"/>
      <c r="C77" s="287"/>
      <c r="D77" s="29" t="s">
        <v>2024</v>
      </c>
      <c r="E77" s="29" t="s">
        <v>1932</v>
      </c>
      <c r="F77" s="29" t="s">
        <v>1980</v>
      </c>
      <c r="G77" s="29" t="s">
        <v>1932</v>
      </c>
      <c r="H77" s="29" t="s">
        <v>1980</v>
      </c>
      <c r="I77" s="29" t="s">
        <v>1932</v>
      </c>
      <c r="J77" s="29" t="s">
        <v>1980</v>
      </c>
      <c r="K77" s="29" t="s">
        <v>1932</v>
      </c>
      <c r="L77" s="29" t="s">
        <v>1980</v>
      </c>
      <c r="M77" s="29" t="s">
        <v>1932</v>
      </c>
      <c r="N77" s="29" t="s">
        <v>1980</v>
      </c>
      <c r="O77" s="29" t="s">
        <v>1932</v>
      </c>
      <c r="P77" s="29" t="s">
        <v>1980</v>
      </c>
      <c r="Q77" s="29" t="s">
        <v>1932</v>
      </c>
      <c r="R77" s="29" t="s">
        <v>1980</v>
      </c>
      <c r="S77" s="29" t="s">
        <v>1932</v>
      </c>
      <c r="T77" s="52" t="s">
        <v>1980</v>
      </c>
    </row>
    <row r="78" spans="1:20" ht="15.75">
      <c r="A78" s="336"/>
      <c r="B78" s="338"/>
      <c r="C78" s="287" t="s">
        <v>731</v>
      </c>
      <c r="D78" s="29" t="s">
        <v>1933</v>
      </c>
      <c r="E78" s="29" t="s">
        <v>1932</v>
      </c>
      <c r="F78" s="29" t="s">
        <v>1980</v>
      </c>
      <c r="G78" s="29" t="s">
        <v>1932</v>
      </c>
      <c r="H78" s="29" t="s">
        <v>1980</v>
      </c>
      <c r="I78" s="29" t="s">
        <v>1932</v>
      </c>
      <c r="J78" s="29" t="s">
        <v>1980</v>
      </c>
      <c r="K78" s="29" t="s">
        <v>1932</v>
      </c>
      <c r="L78" s="29" t="s">
        <v>1980</v>
      </c>
      <c r="M78" s="29" t="s">
        <v>1932</v>
      </c>
      <c r="N78" s="29" t="s">
        <v>1980</v>
      </c>
      <c r="O78" s="29" t="s">
        <v>1932</v>
      </c>
      <c r="P78" s="29" t="s">
        <v>1980</v>
      </c>
      <c r="Q78" s="29" t="s">
        <v>1932</v>
      </c>
      <c r="R78" s="29" t="s">
        <v>1980</v>
      </c>
      <c r="S78" s="29" t="s">
        <v>1932</v>
      </c>
      <c r="T78" s="52" t="s">
        <v>1980</v>
      </c>
    </row>
    <row r="79" spans="1:20" ht="31.5">
      <c r="A79" s="336"/>
      <c r="B79" s="338"/>
      <c r="C79" s="287"/>
      <c r="D79" s="29" t="s">
        <v>2053</v>
      </c>
      <c r="E79" s="29" t="s">
        <v>1932</v>
      </c>
      <c r="F79" s="29" t="s">
        <v>1980</v>
      </c>
      <c r="G79" s="29" t="s">
        <v>1932</v>
      </c>
      <c r="H79" s="29" t="s">
        <v>1980</v>
      </c>
      <c r="I79" s="29" t="s">
        <v>1932</v>
      </c>
      <c r="J79" s="29" t="s">
        <v>1980</v>
      </c>
      <c r="K79" s="29" t="s">
        <v>1932</v>
      </c>
      <c r="L79" s="29" t="s">
        <v>1980</v>
      </c>
      <c r="M79" s="29" t="s">
        <v>1932</v>
      </c>
      <c r="N79" s="29" t="s">
        <v>1980</v>
      </c>
      <c r="O79" s="29" t="s">
        <v>1932</v>
      </c>
      <c r="P79" s="29" t="s">
        <v>1980</v>
      </c>
      <c r="Q79" s="29" t="s">
        <v>1932</v>
      </c>
      <c r="R79" s="29" t="s">
        <v>1980</v>
      </c>
      <c r="S79" s="29" t="s">
        <v>1932</v>
      </c>
      <c r="T79" s="52" t="s">
        <v>1980</v>
      </c>
    </row>
    <row r="80" spans="1:20" ht="31.5">
      <c r="A80" s="336"/>
      <c r="B80" s="338"/>
      <c r="C80" s="287"/>
      <c r="D80" s="29" t="s">
        <v>2024</v>
      </c>
      <c r="E80" s="29" t="s">
        <v>1932</v>
      </c>
      <c r="F80" s="29" t="s">
        <v>1980</v>
      </c>
      <c r="G80" s="29" t="s">
        <v>1932</v>
      </c>
      <c r="H80" s="29" t="s">
        <v>1980</v>
      </c>
      <c r="I80" s="29" t="s">
        <v>1932</v>
      </c>
      <c r="J80" s="29" t="s">
        <v>1980</v>
      </c>
      <c r="K80" s="29" t="s">
        <v>1932</v>
      </c>
      <c r="L80" s="29" t="s">
        <v>1980</v>
      </c>
      <c r="M80" s="29" t="s">
        <v>1932</v>
      </c>
      <c r="N80" s="29" t="s">
        <v>1980</v>
      </c>
      <c r="O80" s="29" t="s">
        <v>1932</v>
      </c>
      <c r="P80" s="29" t="s">
        <v>1980</v>
      </c>
      <c r="Q80" s="29" t="s">
        <v>1932</v>
      </c>
      <c r="R80" s="29" t="s">
        <v>1980</v>
      </c>
      <c r="S80" s="29" t="s">
        <v>1932</v>
      </c>
      <c r="T80" s="52" t="s">
        <v>1980</v>
      </c>
    </row>
    <row r="81" spans="1:20" ht="15.75">
      <c r="A81" s="336"/>
      <c r="B81" s="338"/>
      <c r="C81" s="287" t="s">
        <v>734</v>
      </c>
      <c r="D81" s="29" t="s">
        <v>1933</v>
      </c>
      <c r="E81" s="29" t="s">
        <v>1932</v>
      </c>
      <c r="F81" s="29" t="s">
        <v>1980</v>
      </c>
      <c r="G81" s="29" t="s">
        <v>1932</v>
      </c>
      <c r="H81" s="29" t="s">
        <v>1980</v>
      </c>
      <c r="I81" s="29" t="s">
        <v>1932</v>
      </c>
      <c r="J81" s="29" t="s">
        <v>1980</v>
      </c>
      <c r="K81" s="29" t="s">
        <v>1932</v>
      </c>
      <c r="L81" s="29" t="s">
        <v>1980</v>
      </c>
      <c r="M81" s="29" t="s">
        <v>1932</v>
      </c>
      <c r="N81" s="29" t="s">
        <v>1980</v>
      </c>
      <c r="O81" s="29" t="s">
        <v>1932</v>
      </c>
      <c r="P81" s="29" t="s">
        <v>1980</v>
      </c>
      <c r="Q81" s="29" t="s">
        <v>1932</v>
      </c>
      <c r="R81" s="29" t="s">
        <v>1980</v>
      </c>
      <c r="S81" s="29" t="s">
        <v>1932</v>
      </c>
      <c r="T81" s="52" t="s">
        <v>1980</v>
      </c>
    </row>
    <row r="82" spans="1:20" ht="31.5">
      <c r="A82" s="336"/>
      <c r="B82" s="338"/>
      <c r="C82" s="287"/>
      <c r="D82" s="29" t="s">
        <v>2053</v>
      </c>
      <c r="E82" s="29" t="s">
        <v>1932</v>
      </c>
      <c r="F82" s="29" t="s">
        <v>1980</v>
      </c>
      <c r="G82" s="29" t="s">
        <v>1932</v>
      </c>
      <c r="H82" s="29" t="s">
        <v>1980</v>
      </c>
      <c r="I82" s="29" t="s">
        <v>1932</v>
      </c>
      <c r="J82" s="29" t="s">
        <v>1980</v>
      </c>
      <c r="K82" s="29" t="s">
        <v>1932</v>
      </c>
      <c r="L82" s="29" t="s">
        <v>1980</v>
      </c>
      <c r="M82" s="29" t="s">
        <v>1932</v>
      </c>
      <c r="N82" s="29" t="s">
        <v>1980</v>
      </c>
      <c r="O82" s="29" t="s">
        <v>1932</v>
      </c>
      <c r="P82" s="29" t="s">
        <v>1980</v>
      </c>
      <c r="Q82" s="29" t="s">
        <v>1932</v>
      </c>
      <c r="R82" s="29" t="s">
        <v>1980</v>
      </c>
      <c r="S82" s="29" t="s">
        <v>1932</v>
      </c>
      <c r="T82" s="52" t="s">
        <v>1980</v>
      </c>
    </row>
    <row r="83" spans="1:20" ht="31.5">
      <c r="A83" s="336"/>
      <c r="B83" s="338"/>
      <c r="C83" s="287"/>
      <c r="D83" s="29" t="s">
        <v>2024</v>
      </c>
      <c r="E83" s="29" t="s">
        <v>1932</v>
      </c>
      <c r="F83" s="29" t="s">
        <v>1980</v>
      </c>
      <c r="G83" s="29" t="s">
        <v>1932</v>
      </c>
      <c r="H83" s="29" t="s">
        <v>1980</v>
      </c>
      <c r="I83" s="29" t="s">
        <v>1932</v>
      </c>
      <c r="J83" s="29" t="s">
        <v>1980</v>
      </c>
      <c r="K83" s="29" t="s">
        <v>1932</v>
      </c>
      <c r="L83" s="29" t="s">
        <v>1980</v>
      </c>
      <c r="M83" s="29" t="s">
        <v>1932</v>
      </c>
      <c r="N83" s="29" t="s">
        <v>1980</v>
      </c>
      <c r="O83" s="29" t="s">
        <v>1932</v>
      </c>
      <c r="P83" s="29" t="s">
        <v>1980</v>
      </c>
      <c r="Q83" s="29" t="s">
        <v>1932</v>
      </c>
      <c r="R83" s="29" t="s">
        <v>1980</v>
      </c>
      <c r="S83" s="29" t="s">
        <v>1932</v>
      </c>
      <c r="T83" s="52" t="s">
        <v>1980</v>
      </c>
    </row>
    <row r="84" spans="1:20" ht="15.75">
      <c r="A84" s="336"/>
      <c r="B84" s="338"/>
      <c r="C84" s="287" t="s">
        <v>736</v>
      </c>
      <c r="D84" s="29" t="s">
        <v>1933</v>
      </c>
      <c r="E84" s="29" t="s">
        <v>1932</v>
      </c>
      <c r="F84" s="29" t="s">
        <v>1980</v>
      </c>
      <c r="G84" s="29" t="s">
        <v>1932</v>
      </c>
      <c r="H84" s="29" t="s">
        <v>1980</v>
      </c>
      <c r="I84" s="29" t="s">
        <v>1932</v>
      </c>
      <c r="J84" s="29" t="s">
        <v>1980</v>
      </c>
      <c r="K84" s="29" t="s">
        <v>1932</v>
      </c>
      <c r="L84" s="29" t="s">
        <v>1980</v>
      </c>
      <c r="M84" s="29" t="s">
        <v>1932</v>
      </c>
      <c r="N84" s="29" t="s">
        <v>1980</v>
      </c>
      <c r="O84" s="29" t="s">
        <v>1932</v>
      </c>
      <c r="P84" s="29" t="s">
        <v>1980</v>
      </c>
      <c r="Q84" s="29" t="s">
        <v>1932</v>
      </c>
      <c r="R84" s="29" t="s">
        <v>1980</v>
      </c>
      <c r="S84" s="29" t="s">
        <v>1932</v>
      </c>
      <c r="T84" s="52" t="s">
        <v>1980</v>
      </c>
    </row>
    <row r="85" spans="1:20" ht="31.5">
      <c r="A85" s="336"/>
      <c r="B85" s="338"/>
      <c r="C85" s="287"/>
      <c r="D85" s="29" t="s">
        <v>2053</v>
      </c>
      <c r="E85" s="29" t="s">
        <v>1932</v>
      </c>
      <c r="F85" s="29" t="s">
        <v>1980</v>
      </c>
      <c r="G85" s="29" t="s">
        <v>1932</v>
      </c>
      <c r="H85" s="29" t="s">
        <v>1980</v>
      </c>
      <c r="I85" s="29" t="s">
        <v>1932</v>
      </c>
      <c r="J85" s="29" t="s">
        <v>1980</v>
      </c>
      <c r="K85" s="29" t="s">
        <v>1932</v>
      </c>
      <c r="L85" s="29" t="s">
        <v>1980</v>
      </c>
      <c r="M85" s="29" t="s">
        <v>1932</v>
      </c>
      <c r="N85" s="29" t="s">
        <v>1980</v>
      </c>
      <c r="O85" s="29" t="s">
        <v>1932</v>
      </c>
      <c r="P85" s="29" t="s">
        <v>1980</v>
      </c>
      <c r="Q85" s="29" t="s">
        <v>1932</v>
      </c>
      <c r="R85" s="29" t="s">
        <v>1980</v>
      </c>
      <c r="S85" s="29" t="s">
        <v>1932</v>
      </c>
      <c r="T85" s="52" t="s">
        <v>1980</v>
      </c>
    </row>
    <row r="86" spans="1:20" ht="31.5">
      <c r="A86" s="336"/>
      <c r="B86" s="338"/>
      <c r="C86" s="287"/>
      <c r="D86" s="29" t="s">
        <v>2024</v>
      </c>
      <c r="E86" s="29" t="s">
        <v>1932</v>
      </c>
      <c r="F86" s="29" t="s">
        <v>1980</v>
      </c>
      <c r="G86" s="29" t="s">
        <v>1932</v>
      </c>
      <c r="H86" s="29" t="s">
        <v>1980</v>
      </c>
      <c r="I86" s="29" t="s">
        <v>1932</v>
      </c>
      <c r="J86" s="29" t="s">
        <v>1980</v>
      </c>
      <c r="K86" s="29" t="s">
        <v>1932</v>
      </c>
      <c r="L86" s="29" t="s">
        <v>1980</v>
      </c>
      <c r="M86" s="29" t="s">
        <v>1932</v>
      </c>
      <c r="N86" s="29" t="s">
        <v>1980</v>
      </c>
      <c r="O86" s="29" t="s">
        <v>1932</v>
      </c>
      <c r="P86" s="29" t="s">
        <v>1980</v>
      </c>
      <c r="Q86" s="29" t="s">
        <v>1932</v>
      </c>
      <c r="R86" s="29" t="s">
        <v>1980</v>
      </c>
      <c r="S86" s="29" t="s">
        <v>1932</v>
      </c>
      <c r="T86" s="52" t="s">
        <v>1980</v>
      </c>
    </row>
    <row r="87" spans="1:20" ht="15.75">
      <c r="A87" s="336"/>
      <c r="B87" s="338"/>
      <c r="C87" s="287" t="s">
        <v>738</v>
      </c>
      <c r="D87" s="29" t="s">
        <v>1933</v>
      </c>
      <c r="E87" s="29" t="s">
        <v>1932</v>
      </c>
      <c r="F87" s="29" t="s">
        <v>1980</v>
      </c>
      <c r="G87" s="29" t="s">
        <v>1932</v>
      </c>
      <c r="H87" s="29" t="s">
        <v>1980</v>
      </c>
      <c r="I87" s="29" t="s">
        <v>1932</v>
      </c>
      <c r="J87" s="29" t="s">
        <v>1980</v>
      </c>
      <c r="K87" s="29" t="s">
        <v>1932</v>
      </c>
      <c r="L87" s="29" t="s">
        <v>1980</v>
      </c>
      <c r="M87" s="29" t="s">
        <v>1932</v>
      </c>
      <c r="N87" s="29" t="s">
        <v>1980</v>
      </c>
      <c r="O87" s="29" t="s">
        <v>1932</v>
      </c>
      <c r="P87" s="29" t="s">
        <v>1980</v>
      </c>
      <c r="Q87" s="29" t="s">
        <v>1932</v>
      </c>
      <c r="R87" s="29" t="s">
        <v>1980</v>
      </c>
      <c r="S87" s="29" t="s">
        <v>1932</v>
      </c>
      <c r="T87" s="52" t="s">
        <v>1980</v>
      </c>
    </row>
    <row r="88" spans="1:20" ht="31.5">
      <c r="A88" s="336"/>
      <c r="B88" s="338"/>
      <c r="C88" s="287"/>
      <c r="D88" s="29" t="s">
        <v>2023</v>
      </c>
      <c r="E88" s="29" t="s">
        <v>1932</v>
      </c>
      <c r="F88" s="29" t="s">
        <v>1980</v>
      </c>
      <c r="G88" s="29" t="s">
        <v>1932</v>
      </c>
      <c r="H88" s="29" t="s">
        <v>1980</v>
      </c>
      <c r="I88" s="29" t="s">
        <v>1932</v>
      </c>
      <c r="J88" s="29" t="s">
        <v>1980</v>
      </c>
      <c r="K88" s="29" t="s">
        <v>1932</v>
      </c>
      <c r="L88" s="29" t="s">
        <v>1980</v>
      </c>
      <c r="M88" s="29" t="s">
        <v>1932</v>
      </c>
      <c r="N88" s="29" t="s">
        <v>1980</v>
      </c>
      <c r="O88" s="29" t="s">
        <v>1932</v>
      </c>
      <c r="P88" s="29" t="s">
        <v>1980</v>
      </c>
      <c r="Q88" s="29" t="s">
        <v>1932</v>
      </c>
      <c r="R88" s="29" t="s">
        <v>1980</v>
      </c>
      <c r="S88" s="29" t="s">
        <v>1932</v>
      </c>
      <c r="T88" s="52" t="s">
        <v>1980</v>
      </c>
    </row>
    <row r="89" spans="1:20" ht="31.5">
      <c r="A89" s="336"/>
      <c r="B89" s="338"/>
      <c r="C89" s="287"/>
      <c r="D89" s="29" t="s">
        <v>2024</v>
      </c>
      <c r="E89" s="29" t="s">
        <v>1932</v>
      </c>
      <c r="F89" s="29" t="s">
        <v>1980</v>
      </c>
      <c r="G89" s="29" t="s">
        <v>1932</v>
      </c>
      <c r="H89" s="29" t="s">
        <v>1980</v>
      </c>
      <c r="I89" s="29" t="s">
        <v>1932</v>
      </c>
      <c r="J89" s="29" t="s">
        <v>1980</v>
      </c>
      <c r="K89" s="29" t="s">
        <v>1932</v>
      </c>
      <c r="L89" s="29" t="s">
        <v>1980</v>
      </c>
      <c r="M89" s="29" t="s">
        <v>1932</v>
      </c>
      <c r="N89" s="29" t="s">
        <v>1980</v>
      </c>
      <c r="O89" s="29" t="s">
        <v>1932</v>
      </c>
      <c r="P89" s="29" t="s">
        <v>1980</v>
      </c>
      <c r="Q89" s="29" t="s">
        <v>1932</v>
      </c>
      <c r="R89" s="29" t="s">
        <v>1980</v>
      </c>
      <c r="S89" s="29" t="s">
        <v>1932</v>
      </c>
      <c r="T89" s="52" t="s">
        <v>1980</v>
      </c>
    </row>
    <row r="90" spans="1:20" ht="15.75">
      <c r="A90" s="336"/>
      <c r="B90" s="338"/>
      <c r="C90" s="287" t="s">
        <v>739</v>
      </c>
      <c r="D90" s="29" t="s">
        <v>1933</v>
      </c>
      <c r="E90" s="29" t="s">
        <v>1932</v>
      </c>
      <c r="F90" s="29" t="s">
        <v>1980</v>
      </c>
      <c r="G90" s="29" t="s">
        <v>1932</v>
      </c>
      <c r="H90" s="29" t="s">
        <v>1980</v>
      </c>
      <c r="I90" s="29" t="s">
        <v>1932</v>
      </c>
      <c r="J90" s="29" t="s">
        <v>1980</v>
      </c>
      <c r="K90" s="29" t="s">
        <v>1932</v>
      </c>
      <c r="L90" s="29" t="s">
        <v>1980</v>
      </c>
      <c r="M90" s="29" t="s">
        <v>1932</v>
      </c>
      <c r="N90" s="29" t="s">
        <v>1980</v>
      </c>
      <c r="O90" s="29" t="s">
        <v>1932</v>
      </c>
      <c r="P90" s="29" t="s">
        <v>1980</v>
      </c>
      <c r="Q90" s="29" t="s">
        <v>1932</v>
      </c>
      <c r="R90" s="29" t="s">
        <v>1980</v>
      </c>
      <c r="S90" s="29" t="s">
        <v>1932</v>
      </c>
      <c r="T90" s="52" t="s">
        <v>1980</v>
      </c>
    </row>
    <row r="91" spans="1:20" ht="31.5">
      <c r="A91" s="336"/>
      <c r="B91" s="338"/>
      <c r="C91" s="287"/>
      <c r="D91" s="29" t="s">
        <v>2053</v>
      </c>
      <c r="E91" s="29" t="s">
        <v>1932</v>
      </c>
      <c r="F91" s="29" t="s">
        <v>1980</v>
      </c>
      <c r="G91" s="29" t="s">
        <v>1932</v>
      </c>
      <c r="H91" s="29" t="s">
        <v>1980</v>
      </c>
      <c r="I91" s="29" t="s">
        <v>1932</v>
      </c>
      <c r="J91" s="29" t="s">
        <v>1980</v>
      </c>
      <c r="K91" s="29" t="s">
        <v>1932</v>
      </c>
      <c r="L91" s="29" t="s">
        <v>1980</v>
      </c>
      <c r="M91" s="29" t="s">
        <v>1932</v>
      </c>
      <c r="N91" s="29" t="s">
        <v>1980</v>
      </c>
      <c r="O91" s="29" t="s">
        <v>1932</v>
      </c>
      <c r="P91" s="29" t="s">
        <v>1980</v>
      </c>
      <c r="Q91" s="29" t="s">
        <v>1932</v>
      </c>
      <c r="R91" s="29" t="s">
        <v>1980</v>
      </c>
      <c r="S91" s="29" t="s">
        <v>1932</v>
      </c>
      <c r="T91" s="52" t="s">
        <v>1980</v>
      </c>
    </row>
    <row r="92" spans="1:20" ht="31.5">
      <c r="A92" s="336"/>
      <c r="B92" s="338"/>
      <c r="C92" s="287"/>
      <c r="D92" s="29" t="s">
        <v>2024</v>
      </c>
      <c r="E92" s="29" t="s">
        <v>1932</v>
      </c>
      <c r="F92" s="29" t="s">
        <v>1980</v>
      </c>
      <c r="G92" s="29" t="s">
        <v>1932</v>
      </c>
      <c r="H92" s="29" t="s">
        <v>1980</v>
      </c>
      <c r="I92" s="29" t="s">
        <v>1932</v>
      </c>
      <c r="J92" s="29" t="s">
        <v>1980</v>
      </c>
      <c r="K92" s="29" t="s">
        <v>1932</v>
      </c>
      <c r="L92" s="29" t="s">
        <v>1980</v>
      </c>
      <c r="M92" s="29" t="s">
        <v>1932</v>
      </c>
      <c r="N92" s="29" t="s">
        <v>1980</v>
      </c>
      <c r="O92" s="29" t="s">
        <v>1932</v>
      </c>
      <c r="P92" s="29" t="s">
        <v>1980</v>
      </c>
      <c r="Q92" s="29" t="s">
        <v>1932</v>
      </c>
      <c r="R92" s="29" t="s">
        <v>1980</v>
      </c>
      <c r="S92" s="29" t="s">
        <v>1932</v>
      </c>
      <c r="T92" s="52" t="s">
        <v>1980</v>
      </c>
    </row>
    <row r="93" spans="1:20" ht="15.75">
      <c r="A93" s="336"/>
      <c r="B93" s="338"/>
      <c r="C93" s="287" t="s">
        <v>740</v>
      </c>
      <c r="D93" s="29" t="s">
        <v>1933</v>
      </c>
      <c r="E93" s="29" t="s">
        <v>1932</v>
      </c>
      <c r="F93" s="29" t="s">
        <v>1980</v>
      </c>
      <c r="G93" s="29" t="s">
        <v>1932</v>
      </c>
      <c r="H93" s="29" t="s">
        <v>1980</v>
      </c>
      <c r="I93" s="29" t="s">
        <v>1932</v>
      </c>
      <c r="J93" s="29" t="s">
        <v>1980</v>
      </c>
      <c r="K93" s="29" t="s">
        <v>1932</v>
      </c>
      <c r="L93" s="29" t="s">
        <v>1980</v>
      </c>
      <c r="M93" s="29" t="s">
        <v>1932</v>
      </c>
      <c r="N93" s="29" t="s">
        <v>1980</v>
      </c>
      <c r="O93" s="29" t="s">
        <v>1932</v>
      </c>
      <c r="P93" s="29" t="s">
        <v>1980</v>
      </c>
      <c r="Q93" s="29" t="s">
        <v>1932</v>
      </c>
      <c r="R93" s="29" t="s">
        <v>1980</v>
      </c>
      <c r="S93" s="29" t="s">
        <v>1932</v>
      </c>
      <c r="T93" s="52" t="s">
        <v>1980</v>
      </c>
    </row>
    <row r="94" spans="1:20" ht="31.5">
      <c r="A94" s="336"/>
      <c r="B94" s="338"/>
      <c r="C94" s="287"/>
      <c r="D94" s="29" t="s">
        <v>2053</v>
      </c>
      <c r="E94" s="29" t="s">
        <v>1932</v>
      </c>
      <c r="F94" s="29" t="s">
        <v>1980</v>
      </c>
      <c r="G94" s="29" t="s">
        <v>1932</v>
      </c>
      <c r="H94" s="29" t="s">
        <v>1980</v>
      </c>
      <c r="I94" s="29" t="s">
        <v>1932</v>
      </c>
      <c r="J94" s="29" t="s">
        <v>1980</v>
      </c>
      <c r="K94" s="29" t="s">
        <v>1932</v>
      </c>
      <c r="L94" s="29" t="s">
        <v>1980</v>
      </c>
      <c r="M94" s="29" t="s">
        <v>1932</v>
      </c>
      <c r="N94" s="29" t="s">
        <v>1980</v>
      </c>
      <c r="O94" s="29" t="s">
        <v>1932</v>
      </c>
      <c r="P94" s="29" t="s">
        <v>1980</v>
      </c>
      <c r="Q94" s="29" t="s">
        <v>1932</v>
      </c>
      <c r="R94" s="29" t="s">
        <v>1980</v>
      </c>
      <c r="S94" s="29" t="s">
        <v>1932</v>
      </c>
      <c r="T94" s="52" t="s">
        <v>1980</v>
      </c>
    </row>
    <row r="95" spans="1:20" ht="31.5">
      <c r="A95" s="336"/>
      <c r="B95" s="338"/>
      <c r="C95" s="287"/>
      <c r="D95" s="29" t="s">
        <v>2024</v>
      </c>
      <c r="E95" s="29" t="s">
        <v>1932</v>
      </c>
      <c r="F95" s="29" t="s">
        <v>1980</v>
      </c>
      <c r="G95" s="29" t="s">
        <v>1932</v>
      </c>
      <c r="H95" s="29" t="s">
        <v>1980</v>
      </c>
      <c r="I95" s="29" t="s">
        <v>1932</v>
      </c>
      <c r="J95" s="29" t="s">
        <v>1980</v>
      </c>
      <c r="K95" s="29" t="s">
        <v>1932</v>
      </c>
      <c r="L95" s="29" t="s">
        <v>1980</v>
      </c>
      <c r="M95" s="29" t="s">
        <v>1932</v>
      </c>
      <c r="N95" s="29" t="s">
        <v>1980</v>
      </c>
      <c r="O95" s="29" t="s">
        <v>1932</v>
      </c>
      <c r="P95" s="29" t="s">
        <v>1980</v>
      </c>
      <c r="Q95" s="29" t="s">
        <v>1932</v>
      </c>
      <c r="R95" s="29" t="s">
        <v>1980</v>
      </c>
      <c r="S95" s="29" t="s">
        <v>1932</v>
      </c>
      <c r="T95" s="52" t="s">
        <v>1980</v>
      </c>
    </row>
    <row r="96" spans="1:20" ht="15.75">
      <c r="A96" s="293">
        <v>15</v>
      </c>
      <c r="B96" s="287" t="s">
        <v>773</v>
      </c>
      <c r="C96" s="289" t="s">
        <v>770</v>
      </c>
      <c r="D96" s="37" t="s">
        <v>1933</v>
      </c>
      <c r="E96" s="29" t="s">
        <v>1932</v>
      </c>
      <c r="F96" s="29" t="s">
        <v>1980</v>
      </c>
      <c r="G96" s="29" t="s">
        <v>1932</v>
      </c>
      <c r="H96" s="29" t="s">
        <v>1980</v>
      </c>
      <c r="I96" s="29" t="s">
        <v>1932</v>
      </c>
      <c r="J96" s="29" t="s">
        <v>1980</v>
      </c>
      <c r="K96" s="29" t="s">
        <v>1932</v>
      </c>
      <c r="L96" s="29" t="s">
        <v>1980</v>
      </c>
      <c r="M96" s="29" t="s">
        <v>1932</v>
      </c>
      <c r="N96" s="29" t="s">
        <v>1980</v>
      </c>
      <c r="O96" s="29" t="s">
        <v>1932</v>
      </c>
      <c r="P96" s="29" t="s">
        <v>1980</v>
      </c>
      <c r="Q96" s="29" t="s">
        <v>1932</v>
      </c>
      <c r="R96" s="29" t="s">
        <v>1980</v>
      </c>
      <c r="S96" s="29" t="s">
        <v>1932</v>
      </c>
      <c r="T96" s="52" t="s">
        <v>1980</v>
      </c>
    </row>
    <row r="97" spans="1:20" ht="31.5">
      <c r="A97" s="293"/>
      <c r="B97" s="287"/>
      <c r="C97" s="289"/>
      <c r="D97" s="37" t="s">
        <v>2053</v>
      </c>
      <c r="E97" s="29" t="s">
        <v>1932</v>
      </c>
      <c r="F97" s="29" t="s">
        <v>1980</v>
      </c>
      <c r="G97" s="29" t="s">
        <v>1932</v>
      </c>
      <c r="H97" s="29" t="s">
        <v>1980</v>
      </c>
      <c r="I97" s="29" t="s">
        <v>1932</v>
      </c>
      <c r="J97" s="29" t="s">
        <v>1980</v>
      </c>
      <c r="K97" s="29" t="s">
        <v>1932</v>
      </c>
      <c r="L97" s="29" t="s">
        <v>1980</v>
      </c>
      <c r="M97" s="29" t="s">
        <v>1932</v>
      </c>
      <c r="N97" s="29" t="s">
        <v>1980</v>
      </c>
      <c r="O97" s="29" t="s">
        <v>1932</v>
      </c>
      <c r="P97" s="29" t="s">
        <v>1980</v>
      </c>
      <c r="Q97" s="29" t="s">
        <v>1932</v>
      </c>
      <c r="R97" s="29" t="s">
        <v>1980</v>
      </c>
      <c r="S97" s="29" t="s">
        <v>1932</v>
      </c>
      <c r="T97" s="52" t="s">
        <v>1980</v>
      </c>
    </row>
    <row r="98" spans="1:20" ht="31.5">
      <c r="A98" s="293"/>
      <c r="B98" s="287"/>
      <c r="C98" s="290"/>
      <c r="D98" s="37" t="s">
        <v>2024</v>
      </c>
      <c r="E98" s="29" t="s">
        <v>1932</v>
      </c>
      <c r="F98" s="29" t="s">
        <v>1980</v>
      </c>
      <c r="G98" s="29" t="s">
        <v>1932</v>
      </c>
      <c r="H98" s="29" t="s">
        <v>1980</v>
      </c>
      <c r="I98" s="29" t="s">
        <v>1932</v>
      </c>
      <c r="J98" s="29" t="s">
        <v>1980</v>
      </c>
      <c r="K98" s="29" t="s">
        <v>1932</v>
      </c>
      <c r="L98" s="29" t="s">
        <v>1980</v>
      </c>
      <c r="M98" s="29" t="s">
        <v>1932</v>
      </c>
      <c r="N98" s="29" t="s">
        <v>1980</v>
      </c>
      <c r="O98" s="29" t="s">
        <v>1932</v>
      </c>
      <c r="P98" s="29" t="s">
        <v>1980</v>
      </c>
      <c r="Q98" s="29" t="s">
        <v>1932</v>
      </c>
      <c r="R98" s="29" t="s">
        <v>1980</v>
      </c>
      <c r="S98" s="29" t="s">
        <v>1932</v>
      </c>
      <c r="T98" s="52" t="s">
        <v>1980</v>
      </c>
    </row>
    <row r="99" spans="1:20" ht="15.75">
      <c r="A99" s="293"/>
      <c r="B99" s="287"/>
      <c r="C99" s="288" t="s">
        <v>769</v>
      </c>
      <c r="D99" s="37" t="s">
        <v>1933</v>
      </c>
      <c r="E99" s="29" t="s">
        <v>1932</v>
      </c>
      <c r="F99" s="29" t="s">
        <v>1980</v>
      </c>
      <c r="G99" s="29" t="s">
        <v>1932</v>
      </c>
      <c r="H99" s="29" t="s">
        <v>1980</v>
      </c>
      <c r="I99" s="29" t="s">
        <v>1932</v>
      </c>
      <c r="J99" s="29" t="s">
        <v>1980</v>
      </c>
      <c r="K99" s="29" t="s">
        <v>1932</v>
      </c>
      <c r="L99" s="29" t="s">
        <v>1980</v>
      </c>
      <c r="M99" s="29" t="s">
        <v>1932</v>
      </c>
      <c r="N99" s="29" t="s">
        <v>1980</v>
      </c>
      <c r="O99" s="29" t="s">
        <v>1932</v>
      </c>
      <c r="P99" s="29" t="s">
        <v>1980</v>
      </c>
      <c r="Q99" s="29" t="s">
        <v>1932</v>
      </c>
      <c r="R99" s="29" t="s">
        <v>1980</v>
      </c>
      <c r="S99" s="29" t="s">
        <v>1932</v>
      </c>
      <c r="T99" s="52" t="s">
        <v>1980</v>
      </c>
    </row>
    <row r="100" spans="1:20" ht="31.5">
      <c r="A100" s="293"/>
      <c r="B100" s="287"/>
      <c r="C100" s="289"/>
      <c r="D100" s="37" t="s">
        <v>2053</v>
      </c>
      <c r="E100" s="29" t="s">
        <v>1932</v>
      </c>
      <c r="F100" s="29" t="s">
        <v>1980</v>
      </c>
      <c r="G100" s="29" t="s">
        <v>1932</v>
      </c>
      <c r="H100" s="29" t="s">
        <v>1980</v>
      </c>
      <c r="I100" s="29" t="s">
        <v>1932</v>
      </c>
      <c r="J100" s="29" t="s">
        <v>1980</v>
      </c>
      <c r="K100" s="29" t="s">
        <v>1932</v>
      </c>
      <c r="L100" s="29" t="s">
        <v>1980</v>
      </c>
      <c r="M100" s="29" t="s">
        <v>1932</v>
      </c>
      <c r="N100" s="29" t="s">
        <v>1980</v>
      </c>
      <c r="O100" s="29" t="s">
        <v>1932</v>
      </c>
      <c r="P100" s="29" t="s">
        <v>1980</v>
      </c>
      <c r="Q100" s="29" t="s">
        <v>1932</v>
      </c>
      <c r="R100" s="29" t="s">
        <v>1980</v>
      </c>
      <c r="S100" s="29" t="s">
        <v>1932</v>
      </c>
      <c r="T100" s="52" t="s">
        <v>1980</v>
      </c>
    </row>
    <row r="101" spans="1:20" ht="31.5">
      <c r="A101" s="293"/>
      <c r="B101" s="287"/>
      <c r="C101" s="290"/>
      <c r="D101" s="37" t="s">
        <v>2024</v>
      </c>
      <c r="E101" s="29" t="s">
        <v>1932</v>
      </c>
      <c r="F101" s="29" t="s">
        <v>1980</v>
      </c>
      <c r="G101" s="29" t="s">
        <v>1932</v>
      </c>
      <c r="H101" s="29" t="s">
        <v>1980</v>
      </c>
      <c r="I101" s="29" t="s">
        <v>1932</v>
      </c>
      <c r="J101" s="29" t="s">
        <v>1980</v>
      </c>
      <c r="K101" s="29" t="s">
        <v>1932</v>
      </c>
      <c r="L101" s="29" t="s">
        <v>1980</v>
      </c>
      <c r="M101" s="29" t="s">
        <v>1932</v>
      </c>
      <c r="N101" s="29" t="s">
        <v>1980</v>
      </c>
      <c r="O101" s="29" t="s">
        <v>1932</v>
      </c>
      <c r="P101" s="29" t="s">
        <v>1980</v>
      </c>
      <c r="Q101" s="29" t="s">
        <v>1932</v>
      </c>
      <c r="R101" s="29" t="s">
        <v>1980</v>
      </c>
      <c r="S101" s="29" t="s">
        <v>1932</v>
      </c>
      <c r="T101" s="52" t="s">
        <v>1980</v>
      </c>
    </row>
    <row r="102" spans="1:20" ht="15.75">
      <c r="A102" s="293"/>
      <c r="B102" s="287"/>
      <c r="C102" s="288" t="s">
        <v>768</v>
      </c>
      <c r="D102" s="37" t="s">
        <v>1933</v>
      </c>
      <c r="E102" s="29" t="s">
        <v>1932</v>
      </c>
      <c r="F102" s="29" t="s">
        <v>1980</v>
      </c>
      <c r="G102" s="29" t="s">
        <v>1932</v>
      </c>
      <c r="H102" s="29" t="s">
        <v>1980</v>
      </c>
      <c r="I102" s="29" t="s">
        <v>1932</v>
      </c>
      <c r="J102" s="29" t="s">
        <v>1980</v>
      </c>
      <c r="K102" s="29" t="s">
        <v>1932</v>
      </c>
      <c r="L102" s="29" t="s">
        <v>1980</v>
      </c>
      <c r="M102" s="29" t="s">
        <v>1932</v>
      </c>
      <c r="N102" s="29" t="s">
        <v>1980</v>
      </c>
      <c r="O102" s="29" t="s">
        <v>1932</v>
      </c>
      <c r="P102" s="29" t="s">
        <v>1980</v>
      </c>
      <c r="Q102" s="29" t="s">
        <v>1932</v>
      </c>
      <c r="R102" s="29" t="s">
        <v>1980</v>
      </c>
      <c r="S102" s="29" t="s">
        <v>1932</v>
      </c>
      <c r="T102" s="52" t="s">
        <v>1980</v>
      </c>
    </row>
    <row r="103" spans="1:20" ht="31.5">
      <c r="A103" s="293"/>
      <c r="B103" s="287"/>
      <c r="C103" s="289"/>
      <c r="D103" s="37" t="s">
        <v>2053</v>
      </c>
      <c r="E103" s="29" t="s">
        <v>1932</v>
      </c>
      <c r="F103" s="29" t="s">
        <v>1980</v>
      </c>
      <c r="G103" s="29" t="s">
        <v>1932</v>
      </c>
      <c r="H103" s="29" t="s">
        <v>1980</v>
      </c>
      <c r="I103" s="29" t="s">
        <v>1932</v>
      </c>
      <c r="J103" s="29" t="s">
        <v>1980</v>
      </c>
      <c r="K103" s="29" t="s">
        <v>1932</v>
      </c>
      <c r="L103" s="29" t="s">
        <v>1980</v>
      </c>
      <c r="M103" s="29" t="s">
        <v>1932</v>
      </c>
      <c r="N103" s="29" t="s">
        <v>1980</v>
      </c>
      <c r="O103" s="29" t="s">
        <v>1932</v>
      </c>
      <c r="P103" s="29" t="s">
        <v>1980</v>
      </c>
      <c r="Q103" s="29" t="s">
        <v>1932</v>
      </c>
      <c r="R103" s="29" t="s">
        <v>1980</v>
      </c>
      <c r="S103" s="29" t="s">
        <v>1932</v>
      </c>
      <c r="T103" s="52" t="s">
        <v>1980</v>
      </c>
    </row>
    <row r="104" spans="1:20" ht="31.5">
      <c r="A104" s="293"/>
      <c r="B104" s="287"/>
      <c r="C104" s="290"/>
      <c r="D104" s="37" t="s">
        <v>2024</v>
      </c>
      <c r="E104" s="29" t="s">
        <v>1932</v>
      </c>
      <c r="F104" s="29" t="s">
        <v>1980</v>
      </c>
      <c r="G104" s="29" t="s">
        <v>1932</v>
      </c>
      <c r="H104" s="29" t="s">
        <v>1980</v>
      </c>
      <c r="I104" s="29" t="s">
        <v>1932</v>
      </c>
      <c r="J104" s="29" t="s">
        <v>1980</v>
      </c>
      <c r="K104" s="29" t="s">
        <v>1932</v>
      </c>
      <c r="L104" s="29" t="s">
        <v>1980</v>
      </c>
      <c r="M104" s="29" t="s">
        <v>1932</v>
      </c>
      <c r="N104" s="29" t="s">
        <v>1980</v>
      </c>
      <c r="O104" s="29" t="s">
        <v>1932</v>
      </c>
      <c r="P104" s="29" t="s">
        <v>1980</v>
      </c>
      <c r="Q104" s="29" t="s">
        <v>1932</v>
      </c>
      <c r="R104" s="29" t="s">
        <v>1980</v>
      </c>
      <c r="S104" s="29" t="s">
        <v>1932</v>
      </c>
      <c r="T104" s="52" t="s">
        <v>1980</v>
      </c>
    </row>
    <row r="105" spans="1:20" ht="15.75">
      <c r="A105" s="293"/>
      <c r="B105" s="287"/>
      <c r="C105" s="289" t="s">
        <v>767</v>
      </c>
      <c r="D105" s="37" t="s">
        <v>1933</v>
      </c>
      <c r="E105" s="29" t="s">
        <v>1932</v>
      </c>
      <c r="F105" s="29" t="s">
        <v>1980</v>
      </c>
      <c r="G105" s="29" t="s">
        <v>1932</v>
      </c>
      <c r="H105" s="29" t="s">
        <v>1980</v>
      </c>
      <c r="I105" s="29" t="s">
        <v>1932</v>
      </c>
      <c r="J105" s="29" t="s">
        <v>1980</v>
      </c>
      <c r="K105" s="29" t="s">
        <v>1932</v>
      </c>
      <c r="L105" s="29" t="s">
        <v>1980</v>
      </c>
      <c r="M105" s="29" t="s">
        <v>1932</v>
      </c>
      <c r="N105" s="29" t="s">
        <v>1980</v>
      </c>
      <c r="O105" s="29" t="s">
        <v>1932</v>
      </c>
      <c r="P105" s="29" t="s">
        <v>1980</v>
      </c>
      <c r="Q105" s="29" t="s">
        <v>1932</v>
      </c>
      <c r="R105" s="29" t="s">
        <v>1980</v>
      </c>
      <c r="S105" s="29" t="s">
        <v>1932</v>
      </c>
      <c r="T105" s="52" t="s">
        <v>1980</v>
      </c>
    </row>
    <row r="106" spans="1:20" ht="31.5">
      <c r="A106" s="293"/>
      <c r="B106" s="287"/>
      <c r="C106" s="289"/>
      <c r="D106" s="37" t="s">
        <v>2053</v>
      </c>
      <c r="E106" s="29" t="s">
        <v>1932</v>
      </c>
      <c r="F106" s="29" t="s">
        <v>1980</v>
      </c>
      <c r="G106" s="29" t="s">
        <v>1932</v>
      </c>
      <c r="H106" s="29" t="s">
        <v>1980</v>
      </c>
      <c r="I106" s="29" t="s">
        <v>1932</v>
      </c>
      <c r="J106" s="29" t="s">
        <v>1980</v>
      </c>
      <c r="K106" s="29" t="s">
        <v>1932</v>
      </c>
      <c r="L106" s="29" t="s">
        <v>1980</v>
      </c>
      <c r="M106" s="29" t="s">
        <v>1932</v>
      </c>
      <c r="N106" s="29" t="s">
        <v>1980</v>
      </c>
      <c r="O106" s="29" t="s">
        <v>1932</v>
      </c>
      <c r="P106" s="29" t="s">
        <v>1980</v>
      </c>
      <c r="Q106" s="29" t="s">
        <v>1932</v>
      </c>
      <c r="R106" s="29" t="s">
        <v>1980</v>
      </c>
      <c r="S106" s="29" t="s">
        <v>1932</v>
      </c>
      <c r="T106" s="52" t="s">
        <v>1980</v>
      </c>
    </row>
    <row r="107" spans="1:20" ht="31.5">
      <c r="A107" s="293"/>
      <c r="B107" s="287"/>
      <c r="C107" s="290"/>
      <c r="D107" s="37" t="s">
        <v>2024</v>
      </c>
      <c r="E107" s="29" t="s">
        <v>1932</v>
      </c>
      <c r="F107" s="29" t="s">
        <v>1980</v>
      </c>
      <c r="G107" s="29" t="s">
        <v>1932</v>
      </c>
      <c r="H107" s="29" t="s">
        <v>1980</v>
      </c>
      <c r="I107" s="29" t="s">
        <v>1932</v>
      </c>
      <c r="J107" s="29" t="s">
        <v>1980</v>
      </c>
      <c r="K107" s="29" t="s">
        <v>1932</v>
      </c>
      <c r="L107" s="29" t="s">
        <v>1980</v>
      </c>
      <c r="M107" s="29" t="s">
        <v>1932</v>
      </c>
      <c r="N107" s="29" t="s">
        <v>1980</v>
      </c>
      <c r="O107" s="29" t="s">
        <v>1932</v>
      </c>
      <c r="P107" s="29" t="s">
        <v>1980</v>
      </c>
      <c r="Q107" s="29" t="s">
        <v>1932</v>
      </c>
      <c r="R107" s="29" t="s">
        <v>1980</v>
      </c>
      <c r="S107" s="29" t="s">
        <v>1932</v>
      </c>
      <c r="T107" s="52" t="s">
        <v>1980</v>
      </c>
    </row>
    <row r="108" spans="1:20" ht="15.75">
      <c r="A108" s="293">
        <v>16</v>
      </c>
      <c r="B108" s="287" t="s">
        <v>774</v>
      </c>
      <c r="C108" s="258" t="s">
        <v>766</v>
      </c>
      <c r="D108" s="37" t="s">
        <v>1933</v>
      </c>
      <c r="E108" s="29" t="s">
        <v>1932</v>
      </c>
      <c r="F108" s="29" t="s">
        <v>1980</v>
      </c>
      <c r="G108" s="29" t="s">
        <v>1932</v>
      </c>
      <c r="H108" s="29" t="s">
        <v>1980</v>
      </c>
      <c r="I108" s="29" t="s">
        <v>1932</v>
      </c>
      <c r="J108" s="29" t="s">
        <v>1980</v>
      </c>
      <c r="K108" s="29" t="s">
        <v>1932</v>
      </c>
      <c r="L108" s="29" t="s">
        <v>1980</v>
      </c>
      <c r="M108" s="29" t="s">
        <v>1932</v>
      </c>
      <c r="N108" s="29" t="s">
        <v>1980</v>
      </c>
      <c r="O108" s="29" t="s">
        <v>1932</v>
      </c>
      <c r="P108" s="29" t="s">
        <v>1980</v>
      </c>
      <c r="Q108" s="29" t="s">
        <v>1932</v>
      </c>
      <c r="R108" s="29" t="s">
        <v>1980</v>
      </c>
      <c r="S108" s="29" t="s">
        <v>1932</v>
      </c>
      <c r="T108" s="52" t="s">
        <v>1980</v>
      </c>
    </row>
    <row r="109" spans="1:20" ht="31.5">
      <c r="A109" s="293"/>
      <c r="B109" s="287"/>
      <c r="C109" s="258"/>
      <c r="D109" s="37" t="s">
        <v>2053</v>
      </c>
      <c r="E109" s="29" t="s">
        <v>1932</v>
      </c>
      <c r="F109" s="29" t="s">
        <v>1980</v>
      </c>
      <c r="G109" s="29" t="s">
        <v>1932</v>
      </c>
      <c r="H109" s="29" t="s">
        <v>1980</v>
      </c>
      <c r="I109" s="29" t="s">
        <v>1932</v>
      </c>
      <c r="J109" s="29" t="s">
        <v>1980</v>
      </c>
      <c r="K109" s="29" t="s">
        <v>1932</v>
      </c>
      <c r="L109" s="29" t="s">
        <v>1980</v>
      </c>
      <c r="M109" s="29" t="s">
        <v>1932</v>
      </c>
      <c r="N109" s="29" t="s">
        <v>1980</v>
      </c>
      <c r="O109" s="29" t="s">
        <v>1932</v>
      </c>
      <c r="P109" s="29" t="s">
        <v>1980</v>
      </c>
      <c r="Q109" s="29" t="s">
        <v>1932</v>
      </c>
      <c r="R109" s="29" t="s">
        <v>1980</v>
      </c>
      <c r="S109" s="29" t="s">
        <v>1932</v>
      </c>
      <c r="T109" s="52" t="s">
        <v>1980</v>
      </c>
    </row>
    <row r="110" spans="1:20" ht="31.5">
      <c r="A110" s="293"/>
      <c r="B110" s="287"/>
      <c r="C110" s="258"/>
      <c r="D110" s="37" t="s">
        <v>2024</v>
      </c>
      <c r="E110" s="29" t="s">
        <v>1932</v>
      </c>
      <c r="F110" s="29" t="s">
        <v>1980</v>
      </c>
      <c r="G110" s="29" t="s">
        <v>1932</v>
      </c>
      <c r="H110" s="29" t="s">
        <v>1980</v>
      </c>
      <c r="I110" s="29" t="s">
        <v>1932</v>
      </c>
      <c r="J110" s="29" t="s">
        <v>1980</v>
      </c>
      <c r="K110" s="29" t="s">
        <v>1932</v>
      </c>
      <c r="L110" s="29" t="s">
        <v>1980</v>
      </c>
      <c r="M110" s="29" t="s">
        <v>1932</v>
      </c>
      <c r="N110" s="29" t="s">
        <v>1980</v>
      </c>
      <c r="O110" s="29" t="s">
        <v>1932</v>
      </c>
      <c r="P110" s="29" t="s">
        <v>1980</v>
      </c>
      <c r="Q110" s="29" t="s">
        <v>1932</v>
      </c>
      <c r="R110" s="29" t="s">
        <v>1980</v>
      </c>
      <c r="S110" s="29" t="s">
        <v>1932</v>
      </c>
      <c r="T110" s="52" t="s">
        <v>1980</v>
      </c>
    </row>
    <row r="111" spans="1:20" ht="15.75">
      <c r="A111" s="293"/>
      <c r="B111" s="287"/>
      <c r="C111" s="287" t="s">
        <v>765</v>
      </c>
      <c r="D111" s="37" t="s">
        <v>1933</v>
      </c>
      <c r="E111" s="29" t="s">
        <v>1932</v>
      </c>
      <c r="F111" s="29" t="s">
        <v>1980</v>
      </c>
      <c r="G111" s="29" t="s">
        <v>1932</v>
      </c>
      <c r="H111" s="29" t="s">
        <v>1980</v>
      </c>
      <c r="I111" s="29" t="s">
        <v>1932</v>
      </c>
      <c r="J111" s="29" t="s">
        <v>1980</v>
      </c>
      <c r="K111" s="29" t="s">
        <v>1932</v>
      </c>
      <c r="L111" s="29" t="s">
        <v>1980</v>
      </c>
      <c r="M111" s="29" t="s">
        <v>1932</v>
      </c>
      <c r="N111" s="29" t="s">
        <v>1980</v>
      </c>
      <c r="O111" s="29" t="s">
        <v>1932</v>
      </c>
      <c r="P111" s="29" t="s">
        <v>1980</v>
      </c>
      <c r="Q111" s="29" t="s">
        <v>1932</v>
      </c>
      <c r="R111" s="29" t="s">
        <v>1980</v>
      </c>
      <c r="S111" s="29" t="s">
        <v>1932</v>
      </c>
      <c r="T111" s="52" t="s">
        <v>1980</v>
      </c>
    </row>
    <row r="112" spans="1:20" ht="31.5">
      <c r="A112" s="293"/>
      <c r="B112" s="287"/>
      <c r="C112" s="287"/>
      <c r="D112" s="37" t="s">
        <v>2053</v>
      </c>
      <c r="E112" s="29" t="s">
        <v>1932</v>
      </c>
      <c r="F112" s="29" t="s">
        <v>1980</v>
      </c>
      <c r="G112" s="29" t="s">
        <v>1932</v>
      </c>
      <c r="H112" s="29" t="s">
        <v>1980</v>
      </c>
      <c r="I112" s="29" t="s">
        <v>1932</v>
      </c>
      <c r="J112" s="29" t="s">
        <v>1980</v>
      </c>
      <c r="K112" s="29" t="s">
        <v>1932</v>
      </c>
      <c r="L112" s="29" t="s">
        <v>1980</v>
      </c>
      <c r="M112" s="29" t="s">
        <v>1932</v>
      </c>
      <c r="N112" s="29" t="s">
        <v>1980</v>
      </c>
      <c r="O112" s="29" t="s">
        <v>1932</v>
      </c>
      <c r="P112" s="29" t="s">
        <v>1980</v>
      </c>
      <c r="Q112" s="29" t="s">
        <v>1932</v>
      </c>
      <c r="R112" s="29" t="s">
        <v>1980</v>
      </c>
      <c r="S112" s="29" t="s">
        <v>1932</v>
      </c>
      <c r="T112" s="52" t="s">
        <v>1980</v>
      </c>
    </row>
    <row r="113" spans="1:20" ht="31.5">
      <c r="A113" s="293"/>
      <c r="B113" s="287"/>
      <c r="C113" s="287"/>
      <c r="D113" s="37" t="s">
        <v>2024</v>
      </c>
      <c r="E113" s="29" t="s">
        <v>1932</v>
      </c>
      <c r="F113" s="29" t="s">
        <v>1980</v>
      </c>
      <c r="G113" s="29" t="s">
        <v>1932</v>
      </c>
      <c r="H113" s="29" t="s">
        <v>1980</v>
      </c>
      <c r="I113" s="29" t="s">
        <v>1932</v>
      </c>
      <c r="J113" s="29" t="s">
        <v>1980</v>
      </c>
      <c r="K113" s="29" t="s">
        <v>1932</v>
      </c>
      <c r="L113" s="29" t="s">
        <v>1980</v>
      </c>
      <c r="M113" s="29" t="s">
        <v>1932</v>
      </c>
      <c r="N113" s="29" t="s">
        <v>1980</v>
      </c>
      <c r="O113" s="29" t="s">
        <v>1932</v>
      </c>
      <c r="P113" s="29" t="s">
        <v>1980</v>
      </c>
      <c r="Q113" s="29" t="s">
        <v>1932</v>
      </c>
      <c r="R113" s="29" t="s">
        <v>1980</v>
      </c>
      <c r="S113" s="29" t="s">
        <v>1932</v>
      </c>
      <c r="T113" s="52" t="s">
        <v>1980</v>
      </c>
    </row>
    <row r="114" spans="1:20" ht="15.75">
      <c r="A114" s="293">
        <v>17</v>
      </c>
      <c r="B114" s="287" t="s">
        <v>775</v>
      </c>
      <c r="C114" s="289" t="s">
        <v>764</v>
      </c>
      <c r="D114" s="37" t="s">
        <v>2022</v>
      </c>
      <c r="E114" s="29" t="s">
        <v>1932</v>
      </c>
      <c r="F114" s="29" t="s">
        <v>1980</v>
      </c>
      <c r="G114" s="29" t="s">
        <v>1932</v>
      </c>
      <c r="H114" s="29" t="s">
        <v>1980</v>
      </c>
      <c r="I114" s="29" t="s">
        <v>1932</v>
      </c>
      <c r="J114" s="29" t="s">
        <v>1980</v>
      </c>
      <c r="K114" s="29" t="s">
        <v>1932</v>
      </c>
      <c r="L114" s="29" t="s">
        <v>1980</v>
      </c>
      <c r="M114" s="29" t="s">
        <v>1932</v>
      </c>
      <c r="N114" s="29" t="s">
        <v>1980</v>
      </c>
      <c r="O114" s="29" t="s">
        <v>1932</v>
      </c>
      <c r="P114" s="29" t="s">
        <v>1980</v>
      </c>
      <c r="Q114" s="29" t="s">
        <v>1932</v>
      </c>
      <c r="R114" s="29" t="s">
        <v>1980</v>
      </c>
      <c r="S114" s="29" t="s">
        <v>1932</v>
      </c>
      <c r="T114" s="52" t="s">
        <v>1980</v>
      </c>
    </row>
    <row r="115" spans="1:20" ht="31.5">
      <c r="A115" s="293"/>
      <c r="B115" s="287"/>
      <c r="C115" s="289"/>
      <c r="D115" s="37" t="s">
        <v>2053</v>
      </c>
      <c r="E115" s="29" t="s">
        <v>1932</v>
      </c>
      <c r="F115" s="29" t="s">
        <v>1980</v>
      </c>
      <c r="G115" s="29" t="s">
        <v>1932</v>
      </c>
      <c r="H115" s="29" t="s">
        <v>1980</v>
      </c>
      <c r="I115" s="29" t="s">
        <v>1932</v>
      </c>
      <c r="J115" s="29" t="s">
        <v>1980</v>
      </c>
      <c r="K115" s="29" t="s">
        <v>1932</v>
      </c>
      <c r="L115" s="29" t="s">
        <v>1980</v>
      </c>
      <c r="M115" s="29" t="s">
        <v>1932</v>
      </c>
      <c r="N115" s="29" t="s">
        <v>1980</v>
      </c>
      <c r="O115" s="29" t="s">
        <v>1932</v>
      </c>
      <c r="P115" s="29" t="s">
        <v>1980</v>
      </c>
      <c r="Q115" s="29" t="s">
        <v>1932</v>
      </c>
      <c r="R115" s="29" t="s">
        <v>1980</v>
      </c>
      <c r="S115" s="29" t="s">
        <v>1932</v>
      </c>
      <c r="T115" s="52" t="s">
        <v>1980</v>
      </c>
    </row>
    <row r="116" spans="1:20" ht="31.5">
      <c r="A116" s="293"/>
      <c r="B116" s="287"/>
      <c r="C116" s="290"/>
      <c r="D116" s="37" t="s">
        <v>2024</v>
      </c>
      <c r="E116" s="29" t="s">
        <v>1932</v>
      </c>
      <c r="F116" s="29" t="s">
        <v>1980</v>
      </c>
      <c r="G116" s="29" t="s">
        <v>1932</v>
      </c>
      <c r="H116" s="29" t="s">
        <v>1980</v>
      </c>
      <c r="I116" s="29" t="s">
        <v>1932</v>
      </c>
      <c r="J116" s="29" t="s">
        <v>1980</v>
      </c>
      <c r="K116" s="29" t="s">
        <v>1932</v>
      </c>
      <c r="L116" s="29" t="s">
        <v>1980</v>
      </c>
      <c r="M116" s="29" t="s">
        <v>1932</v>
      </c>
      <c r="N116" s="29" t="s">
        <v>1980</v>
      </c>
      <c r="O116" s="29" t="s">
        <v>1932</v>
      </c>
      <c r="P116" s="29" t="s">
        <v>1980</v>
      </c>
      <c r="Q116" s="29" t="s">
        <v>1932</v>
      </c>
      <c r="R116" s="29" t="s">
        <v>1980</v>
      </c>
      <c r="S116" s="29" t="s">
        <v>1932</v>
      </c>
      <c r="T116" s="52" t="s">
        <v>1980</v>
      </c>
    </row>
    <row r="117" spans="1:20" ht="15.75">
      <c r="A117" s="293">
        <v>18</v>
      </c>
      <c r="B117" s="287" t="s">
        <v>776</v>
      </c>
      <c r="C117" s="289" t="s">
        <v>771</v>
      </c>
      <c r="D117" s="37" t="s">
        <v>1933</v>
      </c>
      <c r="E117" s="29" t="s">
        <v>1932</v>
      </c>
      <c r="F117" s="29" t="s">
        <v>1980</v>
      </c>
      <c r="G117" s="29" t="s">
        <v>1932</v>
      </c>
      <c r="H117" s="29" t="s">
        <v>1980</v>
      </c>
      <c r="I117" s="29" t="s">
        <v>1932</v>
      </c>
      <c r="J117" s="29" t="s">
        <v>1980</v>
      </c>
      <c r="K117" s="29" t="s">
        <v>1932</v>
      </c>
      <c r="L117" s="29" t="s">
        <v>1980</v>
      </c>
      <c r="M117" s="29" t="s">
        <v>1932</v>
      </c>
      <c r="N117" s="29" t="s">
        <v>1980</v>
      </c>
      <c r="O117" s="29" t="s">
        <v>1932</v>
      </c>
      <c r="P117" s="29" t="s">
        <v>1980</v>
      </c>
      <c r="Q117" s="29" t="s">
        <v>1932</v>
      </c>
      <c r="R117" s="29" t="s">
        <v>1980</v>
      </c>
      <c r="S117" s="29" t="s">
        <v>1932</v>
      </c>
      <c r="T117" s="52" t="s">
        <v>1980</v>
      </c>
    </row>
    <row r="118" spans="1:20" ht="31.5">
      <c r="A118" s="293"/>
      <c r="B118" s="287"/>
      <c r="C118" s="289"/>
      <c r="D118" s="37" t="s">
        <v>2023</v>
      </c>
      <c r="E118" s="29" t="s">
        <v>1932</v>
      </c>
      <c r="F118" s="29" t="s">
        <v>1980</v>
      </c>
      <c r="G118" s="29" t="s">
        <v>1932</v>
      </c>
      <c r="H118" s="29" t="s">
        <v>1980</v>
      </c>
      <c r="I118" s="29" t="s">
        <v>1932</v>
      </c>
      <c r="J118" s="29" t="s">
        <v>1980</v>
      </c>
      <c r="K118" s="29" t="s">
        <v>1932</v>
      </c>
      <c r="L118" s="29" t="s">
        <v>1980</v>
      </c>
      <c r="M118" s="29" t="s">
        <v>1932</v>
      </c>
      <c r="N118" s="29" t="s">
        <v>1980</v>
      </c>
      <c r="O118" s="29" t="s">
        <v>1932</v>
      </c>
      <c r="P118" s="29" t="s">
        <v>1980</v>
      </c>
      <c r="Q118" s="29" t="s">
        <v>1932</v>
      </c>
      <c r="R118" s="29" t="s">
        <v>1980</v>
      </c>
      <c r="S118" s="29" t="s">
        <v>1932</v>
      </c>
      <c r="T118" s="52" t="s">
        <v>1980</v>
      </c>
    </row>
    <row r="119" spans="1:20" ht="31.5">
      <c r="A119" s="293"/>
      <c r="B119" s="287"/>
      <c r="C119" s="290"/>
      <c r="D119" s="37" t="s">
        <v>2024</v>
      </c>
      <c r="E119" s="29" t="s">
        <v>1932</v>
      </c>
      <c r="F119" s="29" t="s">
        <v>1980</v>
      </c>
      <c r="G119" s="29" t="s">
        <v>1932</v>
      </c>
      <c r="H119" s="29" t="s">
        <v>1980</v>
      </c>
      <c r="I119" s="29" t="s">
        <v>1932</v>
      </c>
      <c r="J119" s="29" t="s">
        <v>1980</v>
      </c>
      <c r="K119" s="29" t="s">
        <v>1932</v>
      </c>
      <c r="L119" s="29" t="s">
        <v>1980</v>
      </c>
      <c r="M119" s="29" t="s">
        <v>1932</v>
      </c>
      <c r="N119" s="29" t="s">
        <v>1980</v>
      </c>
      <c r="O119" s="29" t="s">
        <v>1932</v>
      </c>
      <c r="P119" s="29" t="s">
        <v>1980</v>
      </c>
      <c r="Q119" s="29" t="s">
        <v>1932</v>
      </c>
      <c r="R119" s="29" t="s">
        <v>1980</v>
      </c>
      <c r="S119" s="29" t="s">
        <v>1932</v>
      </c>
      <c r="T119" s="52" t="s">
        <v>1980</v>
      </c>
    </row>
    <row r="120" spans="1:20" ht="15.75">
      <c r="A120" s="259">
        <v>19</v>
      </c>
      <c r="B120" s="288" t="s">
        <v>777</v>
      </c>
      <c r="C120" s="289" t="s">
        <v>763</v>
      </c>
      <c r="D120" s="37" t="s">
        <v>1933</v>
      </c>
      <c r="E120" s="29" t="s">
        <v>1932</v>
      </c>
      <c r="F120" s="29" t="s">
        <v>1980</v>
      </c>
      <c r="G120" s="29" t="s">
        <v>1932</v>
      </c>
      <c r="H120" s="29" t="s">
        <v>1980</v>
      </c>
      <c r="I120" s="29" t="s">
        <v>1932</v>
      </c>
      <c r="J120" s="29" t="s">
        <v>1980</v>
      </c>
      <c r="K120" s="29" t="s">
        <v>1932</v>
      </c>
      <c r="L120" s="29" t="s">
        <v>1980</v>
      </c>
      <c r="M120" s="29" t="s">
        <v>1932</v>
      </c>
      <c r="N120" s="29" t="s">
        <v>1980</v>
      </c>
      <c r="O120" s="29" t="s">
        <v>1932</v>
      </c>
      <c r="P120" s="29" t="s">
        <v>1980</v>
      </c>
      <c r="Q120" s="29" t="s">
        <v>1932</v>
      </c>
      <c r="R120" s="29" t="s">
        <v>1980</v>
      </c>
      <c r="S120" s="29" t="s">
        <v>1932</v>
      </c>
      <c r="T120" s="52" t="s">
        <v>1980</v>
      </c>
    </row>
    <row r="121" spans="1:20" ht="31.5">
      <c r="A121" s="260"/>
      <c r="B121" s="289"/>
      <c r="C121" s="289"/>
      <c r="D121" s="37" t="s">
        <v>2053</v>
      </c>
      <c r="E121" s="29" t="s">
        <v>1932</v>
      </c>
      <c r="F121" s="29" t="s">
        <v>1980</v>
      </c>
      <c r="G121" s="29" t="s">
        <v>1932</v>
      </c>
      <c r="H121" s="29" t="s">
        <v>1980</v>
      </c>
      <c r="I121" s="29" t="s">
        <v>1932</v>
      </c>
      <c r="J121" s="29" t="s">
        <v>1980</v>
      </c>
      <c r="K121" s="29" t="s">
        <v>1932</v>
      </c>
      <c r="L121" s="29" t="s">
        <v>1980</v>
      </c>
      <c r="M121" s="29" t="s">
        <v>1932</v>
      </c>
      <c r="N121" s="29" t="s">
        <v>1980</v>
      </c>
      <c r="O121" s="29" t="s">
        <v>1932</v>
      </c>
      <c r="P121" s="29" t="s">
        <v>1980</v>
      </c>
      <c r="Q121" s="29" t="s">
        <v>1932</v>
      </c>
      <c r="R121" s="29" t="s">
        <v>1980</v>
      </c>
      <c r="S121" s="29" t="s">
        <v>1932</v>
      </c>
      <c r="T121" s="52" t="s">
        <v>1980</v>
      </c>
    </row>
    <row r="122" spans="1:20" ht="31.5">
      <c r="A122" s="260"/>
      <c r="B122" s="289"/>
      <c r="C122" s="290"/>
      <c r="D122" s="37" t="s">
        <v>2024</v>
      </c>
      <c r="E122" s="29" t="s">
        <v>1932</v>
      </c>
      <c r="F122" s="29" t="s">
        <v>1980</v>
      </c>
      <c r="G122" s="29" t="s">
        <v>1932</v>
      </c>
      <c r="H122" s="29" t="s">
        <v>1980</v>
      </c>
      <c r="I122" s="29" t="s">
        <v>1932</v>
      </c>
      <c r="J122" s="29" t="s">
        <v>1980</v>
      </c>
      <c r="K122" s="29" t="s">
        <v>1932</v>
      </c>
      <c r="L122" s="29" t="s">
        <v>1980</v>
      </c>
      <c r="M122" s="29" t="s">
        <v>1932</v>
      </c>
      <c r="N122" s="29" t="s">
        <v>1980</v>
      </c>
      <c r="O122" s="29" t="s">
        <v>1932</v>
      </c>
      <c r="P122" s="29" t="s">
        <v>1980</v>
      </c>
      <c r="Q122" s="29" t="s">
        <v>1932</v>
      </c>
      <c r="R122" s="29" t="s">
        <v>1980</v>
      </c>
      <c r="S122" s="29" t="s">
        <v>1932</v>
      </c>
      <c r="T122" s="52" t="s">
        <v>1980</v>
      </c>
    </row>
    <row r="123" spans="1:20" ht="15.75">
      <c r="A123" s="260"/>
      <c r="B123" s="289"/>
      <c r="C123" s="289" t="s">
        <v>762</v>
      </c>
      <c r="D123" s="37" t="s">
        <v>1933</v>
      </c>
      <c r="E123" s="29" t="s">
        <v>1932</v>
      </c>
      <c r="F123" s="29" t="s">
        <v>1980</v>
      </c>
      <c r="G123" s="29" t="s">
        <v>1932</v>
      </c>
      <c r="H123" s="29" t="s">
        <v>1980</v>
      </c>
      <c r="I123" s="29" t="s">
        <v>1932</v>
      </c>
      <c r="J123" s="29" t="s">
        <v>1980</v>
      </c>
      <c r="K123" s="29" t="s">
        <v>1932</v>
      </c>
      <c r="L123" s="29" t="s">
        <v>1980</v>
      </c>
      <c r="M123" s="29" t="s">
        <v>1932</v>
      </c>
      <c r="N123" s="29" t="s">
        <v>1980</v>
      </c>
      <c r="O123" s="29" t="s">
        <v>1932</v>
      </c>
      <c r="P123" s="29" t="s">
        <v>1980</v>
      </c>
      <c r="Q123" s="29" t="s">
        <v>1932</v>
      </c>
      <c r="R123" s="29" t="s">
        <v>1980</v>
      </c>
      <c r="S123" s="29" t="s">
        <v>1932</v>
      </c>
      <c r="T123" s="52" t="s">
        <v>1980</v>
      </c>
    </row>
    <row r="124" spans="1:20" ht="31.5">
      <c r="A124" s="260"/>
      <c r="B124" s="289"/>
      <c r="C124" s="289"/>
      <c r="D124" s="37" t="s">
        <v>2053</v>
      </c>
      <c r="E124" s="29" t="s">
        <v>1932</v>
      </c>
      <c r="F124" s="29" t="s">
        <v>1980</v>
      </c>
      <c r="G124" s="29" t="s">
        <v>1932</v>
      </c>
      <c r="H124" s="29" t="s">
        <v>1980</v>
      </c>
      <c r="I124" s="29" t="s">
        <v>1932</v>
      </c>
      <c r="J124" s="29" t="s">
        <v>1980</v>
      </c>
      <c r="K124" s="29" t="s">
        <v>1932</v>
      </c>
      <c r="L124" s="29" t="s">
        <v>1980</v>
      </c>
      <c r="M124" s="29" t="s">
        <v>1932</v>
      </c>
      <c r="N124" s="29" t="s">
        <v>1980</v>
      </c>
      <c r="O124" s="29" t="s">
        <v>1932</v>
      </c>
      <c r="P124" s="29" t="s">
        <v>1980</v>
      </c>
      <c r="Q124" s="29" t="s">
        <v>1932</v>
      </c>
      <c r="R124" s="29" t="s">
        <v>1980</v>
      </c>
      <c r="S124" s="29" t="s">
        <v>1932</v>
      </c>
      <c r="T124" s="52" t="s">
        <v>1980</v>
      </c>
    </row>
    <row r="125" spans="1:20" ht="32.25" thickBot="1">
      <c r="A125" s="212"/>
      <c r="B125" s="295"/>
      <c r="C125" s="295"/>
      <c r="D125" s="40" t="s">
        <v>2024</v>
      </c>
      <c r="E125" s="53" t="s">
        <v>1932</v>
      </c>
      <c r="F125" s="53" t="s">
        <v>1980</v>
      </c>
      <c r="G125" s="53" t="s">
        <v>1932</v>
      </c>
      <c r="H125" s="53" t="s">
        <v>1980</v>
      </c>
      <c r="I125" s="53" t="s">
        <v>1932</v>
      </c>
      <c r="J125" s="53" t="s">
        <v>1980</v>
      </c>
      <c r="K125" s="53" t="s">
        <v>1932</v>
      </c>
      <c r="L125" s="53" t="s">
        <v>1980</v>
      </c>
      <c r="M125" s="53" t="s">
        <v>1932</v>
      </c>
      <c r="N125" s="53" t="s">
        <v>1980</v>
      </c>
      <c r="O125" s="53" t="s">
        <v>1932</v>
      </c>
      <c r="P125" s="53" t="s">
        <v>1980</v>
      </c>
      <c r="Q125" s="53" t="s">
        <v>1932</v>
      </c>
      <c r="R125" s="53" t="s">
        <v>1980</v>
      </c>
      <c r="S125" s="53" t="s">
        <v>1932</v>
      </c>
      <c r="T125" s="54" t="s">
        <v>1980</v>
      </c>
    </row>
    <row r="126" spans="1:20" ht="15.75">
      <c r="A126" s="271">
        <v>20</v>
      </c>
      <c r="B126" s="267" t="s">
        <v>791</v>
      </c>
      <c r="C126" s="267" t="s">
        <v>2021</v>
      </c>
      <c r="D126" s="46" t="s">
        <v>1933</v>
      </c>
      <c r="E126" s="46" t="s">
        <v>1932</v>
      </c>
      <c r="F126" s="46" t="s">
        <v>1980</v>
      </c>
      <c r="G126" s="46" t="s">
        <v>1932</v>
      </c>
      <c r="H126" s="46" t="s">
        <v>1980</v>
      </c>
      <c r="I126" s="46" t="s">
        <v>1932</v>
      </c>
      <c r="J126" s="46" t="s">
        <v>1980</v>
      </c>
      <c r="K126" s="46" t="s">
        <v>1932</v>
      </c>
      <c r="L126" s="46" t="s">
        <v>1980</v>
      </c>
      <c r="M126" s="46" t="s">
        <v>1932</v>
      </c>
      <c r="N126" s="46" t="s">
        <v>1980</v>
      </c>
      <c r="O126" s="46" t="s">
        <v>1932</v>
      </c>
      <c r="P126" s="46" t="s">
        <v>1980</v>
      </c>
      <c r="Q126" s="46" t="s">
        <v>1932</v>
      </c>
      <c r="R126" s="46" t="s">
        <v>1980</v>
      </c>
      <c r="S126" s="46" t="s">
        <v>1932</v>
      </c>
      <c r="T126" s="63" t="s">
        <v>1980</v>
      </c>
    </row>
    <row r="127" spans="1:20" ht="31.5">
      <c r="A127" s="293"/>
      <c r="B127" s="287"/>
      <c r="C127" s="287"/>
      <c r="D127" s="29" t="s">
        <v>2053</v>
      </c>
      <c r="E127" s="29" t="s">
        <v>1932</v>
      </c>
      <c r="F127" s="29" t="s">
        <v>1980</v>
      </c>
      <c r="G127" s="29" t="s">
        <v>1932</v>
      </c>
      <c r="H127" s="29" t="s">
        <v>1980</v>
      </c>
      <c r="I127" s="29" t="s">
        <v>1932</v>
      </c>
      <c r="J127" s="29" t="s">
        <v>1980</v>
      </c>
      <c r="K127" s="29" t="s">
        <v>1932</v>
      </c>
      <c r="L127" s="29" t="s">
        <v>1980</v>
      </c>
      <c r="M127" s="29" t="s">
        <v>1932</v>
      </c>
      <c r="N127" s="29" t="s">
        <v>1980</v>
      </c>
      <c r="O127" s="29" t="s">
        <v>1932</v>
      </c>
      <c r="P127" s="29" t="s">
        <v>1980</v>
      </c>
      <c r="Q127" s="29" t="s">
        <v>1932</v>
      </c>
      <c r="R127" s="29" t="s">
        <v>1980</v>
      </c>
      <c r="S127" s="29" t="s">
        <v>1932</v>
      </c>
      <c r="T127" s="52" t="s">
        <v>1980</v>
      </c>
    </row>
    <row r="128" spans="1:20" ht="31.5">
      <c r="A128" s="293"/>
      <c r="B128" s="287"/>
      <c r="C128" s="287"/>
      <c r="D128" s="29" t="s">
        <v>2024</v>
      </c>
      <c r="E128" s="29" t="s">
        <v>1932</v>
      </c>
      <c r="F128" s="29" t="s">
        <v>1980</v>
      </c>
      <c r="G128" s="29" t="s">
        <v>1932</v>
      </c>
      <c r="H128" s="29" t="s">
        <v>1980</v>
      </c>
      <c r="I128" s="29" t="s">
        <v>1932</v>
      </c>
      <c r="J128" s="29" t="s">
        <v>1980</v>
      </c>
      <c r="K128" s="29" t="s">
        <v>1932</v>
      </c>
      <c r="L128" s="29" t="s">
        <v>1980</v>
      </c>
      <c r="M128" s="29" t="s">
        <v>1932</v>
      </c>
      <c r="N128" s="29" t="s">
        <v>1980</v>
      </c>
      <c r="O128" s="29" t="s">
        <v>1932</v>
      </c>
      <c r="P128" s="29" t="s">
        <v>1980</v>
      </c>
      <c r="Q128" s="29" t="s">
        <v>1932</v>
      </c>
      <c r="R128" s="29" t="s">
        <v>1980</v>
      </c>
      <c r="S128" s="29" t="s">
        <v>1932</v>
      </c>
      <c r="T128" s="52" t="s">
        <v>1980</v>
      </c>
    </row>
    <row r="129" spans="1:20" ht="15.75">
      <c r="A129" s="293"/>
      <c r="B129" s="287"/>
      <c r="C129" s="287" t="s">
        <v>2025</v>
      </c>
      <c r="D129" s="29" t="s">
        <v>1933</v>
      </c>
      <c r="E129" s="29" t="s">
        <v>1932</v>
      </c>
      <c r="F129" s="29" t="s">
        <v>1980</v>
      </c>
      <c r="G129" s="29" t="s">
        <v>1932</v>
      </c>
      <c r="H129" s="29" t="s">
        <v>1980</v>
      </c>
      <c r="I129" s="29" t="s">
        <v>1932</v>
      </c>
      <c r="J129" s="29" t="s">
        <v>1980</v>
      </c>
      <c r="K129" s="29" t="s">
        <v>1932</v>
      </c>
      <c r="L129" s="29" t="s">
        <v>1980</v>
      </c>
      <c r="M129" s="29" t="s">
        <v>1932</v>
      </c>
      <c r="N129" s="29" t="s">
        <v>1980</v>
      </c>
      <c r="O129" s="29" t="s">
        <v>1932</v>
      </c>
      <c r="P129" s="29" t="s">
        <v>1980</v>
      </c>
      <c r="Q129" s="29" t="s">
        <v>1932</v>
      </c>
      <c r="R129" s="29" t="s">
        <v>1980</v>
      </c>
      <c r="S129" s="29" t="s">
        <v>1932</v>
      </c>
      <c r="T129" s="52" t="s">
        <v>1980</v>
      </c>
    </row>
    <row r="130" spans="1:20" ht="31.5">
      <c r="A130" s="293"/>
      <c r="B130" s="287"/>
      <c r="C130" s="287"/>
      <c r="D130" s="29" t="s">
        <v>2053</v>
      </c>
      <c r="E130" s="29" t="s">
        <v>1932</v>
      </c>
      <c r="F130" s="29" t="s">
        <v>1980</v>
      </c>
      <c r="G130" s="29" t="s">
        <v>1932</v>
      </c>
      <c r="H130" s="29" t="s">
        <v>1980</v>
      </c>
      <c r="I130" s="29" t="s">
        <v>1932</v>
      </c>
      <c r="J130" s="29" t="s">
        <v>1980</v>
      </c>
      <c r="K130" s="29" t="s">
        <v>1932</v>
      </c>
      <c r="L130" s="29" t="s">
        <v>1980</v>
      </c>
      <c r="M130" s="29" t="s">
        <v>1932</v>
      </c>
      <c r="N130" s="29" t="s">
        <v>1980</v>
      </c>
      <c r="O130" s="29" t="s">
        <v>1932</v>
      </c>
      <c r="P130" s="29" t="s">
        <v>1980</v>
      </c>
      <c r="Q130" s="29" t="s">
        <v>1932</v>
      </c>
      <c r="R130" s="29" t="s">
        <v>1980</v>
      </c>
      <c r="S130" s="29" t="s">
        <v>1932</v>
      </c>
      <c r="T130" s="52" t="s">
        <v>1980</v>
      </c>
    </row>
    <row r="131" spans="1:20" ht="31.5">
      <c r="A131" s="293"/>
      <c r="B131" s="287"/>
      <c r="C131" s="287"/>
      <c r="D131" s="29" t="s">
        <v>2024</v>
      </c>
      <c r="E131" s="29" t="s">
        <v>1932</v>
      </c>
      <c r="F131" s="29" t="s">
        <v>1980</v>
      </c>
      <c r="G131" s="29" t="s">
        <v>1932</v>
      </c>
      <c r="H131" s="29" t="s">
        <v>1980</v>
      </c>
      <c r="I131" s="29" t="s">
        <v>1932</v>
      </c>
      <c r="J131" s="29" t="s">
        <v>1980</v>
      </c>
      <c r="K131" s="29" t="s">
        <v>1932</v>
      </c>
      <c r="L131" s="29" t="s">
        <v>1980</v>
      </c>
      <c r="M131" s="29" t="s">
        <v>1932</v>
      </c>
      <c r="N131" s="29" t="s">
        <v>1980</v>
      </c>
      <c r="O131" s="29" t="s">
        <v>1932</v>
      </c>
      <c r="P131" s="29" t="s">
        <v>1980</v>
      </c>
      <c r="Q131" s="29" t="s">
        <v>1932</v>
      </c>
      <c r="R131" s="29" t="s">
        <v>1980</v>
      </c>
      <c r="S131" s="29" t="s">
        <v>1932</v>
      </c>
      <c r="T131" s="52" t="s">
        <v>1980</v>
      </c>
    </row>
    <row r="132" spans="1:20" ht="15.75">
      <c r="A132" s="293"/>
      <c r="B132" s="287"/>
      <c r="C132" s="287" t="s">
        <v>2027</v>
      </c>
      <c r="D132" s="29" t="s">
        <v>1933</v>
      </c>
      <c r="E132" s="29" t="s">
        <v>1932</v>
      </c>
      <c r="F132" s="29" t="s">
        <v>1980</v>
      </c>
      <c r="G132" s="29" t="s">
        <v>1932</v>
      </c>
      <c r="H132" s="29" t="s">
        <v>1980</v>
      </c>
      <c r="I132" s="29" t="s">
        <v>1932</v>
      </c>
      <c r="J132" s="29" t="s">
        <v>1980</v>
      </c>
      <c r="K132" s="29" t="s">
        <v>1932</v>
      </c>
      <c r="L132" s="29" t="s">
        <v>1980</v>
      </c>
      <c r="M132" s="29" t="s">
        <v>1932</v>
      </c>
      <c r="N132" s="29" t="s">
        <v>1980</v>
      </c>
      <c r="O132" s="29" t="s">
        <v>1932</v>
      </c>
      <c r="P132" s="29" t="s">
        <v>1980</v>
      </c>
      <c r="Q132" s="29" t="s">
        <v>1932</v>
      </c>
      <c r="R132" s="29" t="s">
        <v>1980</v>
      </c>
      <c r="S132" s="29" t="s">
        <v>1932</v>
      </c>
      <c r="T132" s="52" t="s">
        <v>1980</v>
      </c>
    </row>
    <row r="133" spans="1:20" ht="31.5">
      <c r="A133" s="293"/>
      <c r="B133" s="287"/>
      <c r="C133" s="287"/>
      <c r="D133" s="29" t="s">
        <v>2053</v>
      </c>
      <c r="E133" s="29" t="s">
        <v>1932</v>
      </c>
      <c r="F133" s="29" t="s">
        <v>1980</v>
      </c>
      <c r="G133" s="29" t="s">
        <v>1932</v>
      </c>
      <c r="H133" s="29" t="s">
        <v>1980</v>
      </c>
      <c r="I133" s="29" t="s">
        <v>1932</v>
      </c>
      <c r="J133" s="29" t="s">
        <v>1980</v>
      </c>
      <c r="K133" s="29" t="s">
        <v>1932</v>
      </c>
      <c r="L133" s="29" t="s">
        <v>1980</v>
      </c>
      <c r="M133" s="29" t="s">
        <v>1932</v>
      </c>
      <c r="N133" s="29" t="s">
        <v>1980</v>
      </c>
      <c r="O133" s="29" t="s">
        <v>1932</v>
      </c>
      <c r="P133" s="29" t="s">
        <v>1980</v>
      </c>
      <c r="Q133" s="29" t="s">
        <v>1932</v>
      </c>
      <c r="R133" s="29" t="s">
        <v>1980</v>
      </c>
      <c r="S133" s="29" t="s">
        <v>1932</v>
      </c>
      <c r="T133" s="52" t="s">
        <v>1980</v>
      </c>
    </row>
    <row r="134" spans="1:20" ht="32.25" thickBot="1">
      <c r="A134" s="256"/>
      <c r="B134" s="334"/>
      <c r="C134" s="334"/>
      <c r="D134" s="53" t="s">
        <v>2024</v>
      </c>
      <c r="E134" s="53" t="s">
        <v>1932</v>
      </c>
      <c r="F134" s="53" t="s">
        <v>1980</v>
      </c>
      <c r="G134" s="53" t="s">
        <v>1932</v>
      </c>
      <c r="H134" s="53" t="s">
        <v>1980</v>
      </c>
      <c r="I134" s="53" t="s">
        <v>1932</v>
      </c>
      <c r="J134" s="53" t="s">
        <v>1980</v>
      </c>
      <c r="K134" s="53" t="s">
        <v>1932</v>
      </c>
      <c r="L134" s="53" t="s">
        <v>1980</v>
      </c>
      <c r="M134" s="53" t="s">
        <v>1932</v>
      </c>
      <c r="N134" s="53" t="s">
        <v>1980</v>
      </c>
      <c r="O134" s="53" t="s">
        <v>1932</v>
      </c>
      <c r="P134" s="53" t="s">
        <v>1980</v>
      </c>
      <c r="Q134" s="53" t="s">
        <v>1932</v>
      </c>
      <c r="R134" s="53" t="s">
        <v>1980</v>
      </c>
      <c r="S134" s="53" t="s">
        <v>1932</v>
      </c>
      <c r="T134" s="54" t="s">
        <v>1980</v>
      </c>
    </row>
    <row r="135" spans="1:20" ht="15.75">
      <c r="A135" s="332">
        <v>21</v>
      </c>
      <c r="B135" s="333" t="s">
        <v>45</v>
      </c>
      <c r="C135" s="333" t="s">
        <v>1952</v>
      </c>
      <c r="D135" s="87" t="s">
        <v>504</v>
      </c>
      <c r="E135" s="46" t="s">
        <v>1932</v>
      </c>
      <c r="F135" s="46" t="s">
        <v>1980</v>
      </c>
      <c r="G135" s="46" t="s">
        <v>1932</v>
      </c>
      <c r="H135" s="46" t="s">
        <v>1980</v>
      </c>
      <c r="I135" s="46" t="s">
        <v>1932</v>
      </c>
      <c r="J135" s="46" t="s">
        <v>1980</v>
      </c>
      <c r="K135" s="46" t="s">
        <v>1932</v>
      </c>
      <c r="L135" s="46" t="s">
        <v>1980</v>
      </c>
      <c r="M135" s="46" t="s">
        <v>1932</v>
      </c>
      <c r="N135" s="46" t="s">
        <v>1980</v>
      </c>
      <c r="O135" s="46" t="s">
        <v>1932</v>
      </c>
      <c r="P135" s="46" t="s">
        <v>1980</v>
      </c>
      <c r="Q135" s="46" t="s">
        <v>1932</v>
      </c>
      <c r="R135" s="46" t="s">
        <v>1980</v>
      </c>
      <c r="S135" s="46" t="s">
        <v>1932</v>
      </c>
      <c r="T135" s="63" t="s">
        <v>1980</v>
      </c>
    </row>
    <row r="136" spans="1:20" ht="31.5">
      <c r="A136" s="325"/>
      <c r="B136" s="328"/>
      <c r="C136" s="328"/>
      <c r="D136" s="31" t="s">
        <v>505</v>
      </c>
      <c r="E136" s="29" t="s">
        <v>1932</v>
      </c>
      <c r="F136" s="29" t="s">
        <v>1980</v>
      </c>
      <c r="G136" s="29" t="s">
        <v>1932</v>
      </c>
      <c r="H136" s="29" t="s">
        <v>1980</v>
      </c>
      <c r="I136" s="29" t="s">
        <v>1932</v>
      </c>
      <c r="J136" s="29" t="s">
        <v>1980</v>
      </c>
      <c r="K136" s="29" t="s">
        <v>1932</v>
      </c>
      <c r="L136" s="29" t="s">
        <v>1980</v>
      </c>
      <c r="M136" s="29" t="s">
        <v>1932</v>
      </c>
      <c r="N136" s="29" t="s">
        <v>1980</v>
      </c>
      <c r="O136" s="29" t="s">
        <v>1932</v>
      </c>
      <c r="P136" s="29" t="s">
        <v>1980</v>
      </c>
      <c r="Q136" s="29" t="s">
        <v>1932</v>
      </c>
      <c r="R136" s="29" t="s">
        <v>1980</v>
      </c>
      <c r="S136" s="29" t="s">
        <v>1932</v>
      </c>
      <c r="T136" s="52" t="s">
        <v>1980</v>
      </c>
    </row>
    <row r="137" spans="1:20" ht="31.5">
      <c r="A137" s="325"/>
      <c r="B137" s="328"/>
      <c r="C137" s="330"/>
      <c r="D137" s="31" t="s">
        <v>506</v>
      </c>
      <c r="E137" s="29" t="s">
        <v>1932</v>
      </c>
      <c r="F137" s="29" t="s">
        <v>1980</v>
      </c>
      <c r="G137" s="29" t="s">
        <v>1932</v>
      </c>
      <c r="H137" s="29" t="s">
        <v>1980</v>
      </c>
      <c r="I137" s="29" t="s">
        <v>1932</v>
      </c>
      <c r="J137" s="29" t="s">
        <v>1980</v>
      </c>
      <c r="K137" s="29" t="s">
        <v>1932</v>
      </c>
      <c r="L137" s="29" t="s">
        <v>1980</v>
      </c>
      <c r="M137" s="29" t="s">
        <v>1932</v>
      </c>
      <c r="N137" s="29" t="s">
        <v>1980</v>
      </c>
      <c r="O137" s="29" t="s">
        <v>1932</v>
      </c>
      <c r="P137" s="29" t="s">
        <v>1980</v>
      </c>
      <c r="Q137" s="29" t="s">
        <v>1932</v>
      </c>
      <c r="R137" s="29" t="s">
        <v>1980</v>
      </c>
      <c r="S137" s="29" t="s">
        <v>1932</v>
      </c>
      <c r="T137" s="52" t="s">
        <v>1980</v>
      </c>
    </row>
    <row r="138" spans="1:20" ht="15.75">
      <c r="A138" s="325"/>
      <c r="B138" s="328"/>
      <c r="C138" s="327" t="s">
        <v>1953</v>
      </c>
      <c r="D138" s="31" t="s">
        <v>504</v>
      </c>
      <c r="E138" s="29" t="s">
        <v>1932</v>
      </c>
      <c r="F138" s="29" t="s">
        <v>1980</v>
      </c>
      <c r="G138" s="29" t="s">
        <v>1932</v>
      </c>
      <c r="H138" s="29" t="s">
        <v>1980</v>
      </c>
      <c r="I138" s="29" t="s">
        <v>1932</v>
      </c>
      <c r="J138" s="29" t="s">
        <v>1980</v>
      </c>
      <c r="K138" s="29" t="s">
        <v>1932</v>
      </c>
      <c r="L138" s="29" t="s">
        <v>1980</v>
      </c>
      <c r="M138" s="29" t="s">
        <v>1932</v>
      </c>
      <c r="N138" s="29" t="s">
        <v>1980</v>
      </c>
      <c r="O138" s="29" t="s">
        <v>1932</v>
      </c>
      <c r="P138" s="29" t="s">
        <v>1980</v>
      </c>
      <c r="Q138" s="29" t="s">
        <v>1932</v>
      </c>
      <c r="R138" s="29" t="s">
        <v>1980</v>
      </c>
      <c r="S138" s="29" t="s">
        <v>1932</v>
      </c>
      <c r="T138" s="52" t="s">
        <v>1980</v>
      </c>
    </row>
    <row r="139" spans="1:20" ht="31.5">
      <c r="A139" s="325"/>
      <c r="B139" s="328"/>
      <c r="C139" s="328"/>
      <c r="D139" s="31" t="s">
        <v>505</v>
      </c>
      <c r="E139" s="29" t="s">
        <v>1932</v>
      </c>
      <c r="F139" s="29" t="s">
        <v>1980</v>
      </c>
      <c r="G139" s="29" t="s">
        <v>1932</v>
      </c>
      <c r="H139" s="29" t="s">
        <v>1980</v>
      </c>
      <c r="I139" s="29" t="s">
        <v>1932</v>
      </c>
      <c r="J139" s="29" t="s">
        <v>1980</v>
      </c>
      <c r="K139" s="29" t="s">
        <v>1932</v>
      </c>
      <c r="L139" s="29" t="s">
        <v>1980</v>
      </c>
      <c r="M139" s="29" t="s">
        <v>1932</v>
      </c>
      <c r="N139" s="29" t="s">
        <v>1980</v>
      </c>
      <c r="O139" s="29" t="s">
        <v>1932</v>
      </c>
      <c r="P139" s="29" t="s">
        <v>1980</v>
      </c>
      <c r="Q139" s="29" t="s">
        <v>1932</v>
      </c>
      <c r="R139" s="29" t="s">
        <v>1980</v>
      </c>
      <c r="S139" s="29" t="s">
        <v>1932</v>
      </c>
      <c r="T139" s="52" t="s">
        <v>1980</v>
      </c>
    </row>
    <row r="140" spans="1:20" ht="31.5">
      <c r="A140" s="325"/>
      <c r="B140" s="328"/>
      <c r="C140" s="330"/>
      <c r="D140" s="31" t="s">
        <v>506</v>
      </c>
      <c r="E140" s="29" t="s">
        <v>1932</v>
      </c>
      <c r="F140" s="29" t="s">
        <v>1980</v>
      </c>
      <c r="G140" s="29" t="s">
        <v>1932</v>
      </c>
      <c r="H140" s="29" t="s">
        <v>1980</v>
      </c>
      <c r="I140" s="29" t="s">
        <v>1932</v>
      </c>
      <c r="J140" s="29" t="s">
        <v>1980</v>
      </c>
      <c r="K140" s="29" t="s">
        <v>1932</v>
      </c>
      <c r="L140" s="29" t="s">
        <v>1980</v>
      </c>
      <c r="M140" s="29" t="s">
        <v>1932</v>
      </c>
      <c r="N140" s="29" t="s">
        <v>1980</v>
      </c>
      <c r="O140" s="29" t="s">
        <v>1932</v>
      </c>
      <c r="P140" s="29" t="s">
        <v>1980</v>
      </c>
      <c r="Q140" s="29" t="s">
        <v>1932</v>
      </c>
      <c r="R140" s="29" t="s">
        <v>1980</v>
      </c>
      <c r="S140" s="29" t="s">
        <v>1932</v>
      </c>
      <c r="T140" s="52" t="s">
        <v>1980</v>
      </c>
    </row>
    <row r="141" spans="1:20" ht="15.75">
      <c r="A141" s="325"/>
      <c r="B141" s="328"/>
      <c r="C141" s="327" t="s">
        <v>1939</v>
      </c>
      <c r="D141" s="31" t="s">
        <v>504</v>
      </c>
      <c r="E141" s="29" t="s">
        <v>1932</v>
      </c>
      <c r="F141" s="29" t="s">
        <v>1980</v>
      </c>
      <c r="G141" s="29" t="s">
        <v>1932</v>
      </c>
      <c r="H141" s="29" t="s">
        <v>1980</v>
      </c>
      <c r="I141" s="29" t="s">
        <v>1932</v>
      </c>
      <c r="J141" s="29" t="s">
        <v>1980</v>
      </c>
      <c r="K141" s="29" t="s">
        <v>1932</v>
      </c>
      <c r="L141" s="29" t="s">
        <v>1980</v>
      </c>
      <c r="M141" s="29" t="s">
        <v>1932</v>
      </c>
      <c r="N141" s="29" t="s">
        <v>1980</v>
      </c>
      <c r="O141" s="29" t="s">
        <v>1932</v>
      </c>
      <c r="P141" s="29" t="s">
        <v>1980</v>
      </c>
      <c r="Q141" s="29" t="s">
        <v>1932</v>
      </c>
      <c r="R141" s="29" t="s">
        <v>1980</v>
      </c>
      <c r="S141" s="29" t="s">
        <v>1932</v>
      </c>
      <c r="T141" s="52" t="s">
        <v>1980</v>
      </c>
    </row>
    <row r="142" spans="1:20" ht="31.5">
      <c r="A142" s="325"/>
      <c r="B142" s="328"/>
      <c r="C142" s="328"/>
      <c r="D142" s="31" t="s">
        <v>505</v>
      </c>
      <c r="E142" s="29" t="s">
        <v>1932</v>
      </c>
      <c r="F142" s="29" t="s">
        <v>1980</v>
      </c>
      <c r="G142" s="29" t="s">
        <v>1932</v>
      </c>
      <c r="H142" s="29" t="s">
        <v>1980</v>
      </c>
      <c r="I142" s="29" t="s">
        <v>1932</v>
      </c>
      <c r="J142" s="29" t="s">
        <v>1980</v>
      </c>
      <c r="K142" s="29" t="s">
        <v>1932</v>
      </c>
      <c r="L142" s="29" t="s">
        <v>1980</v>
      </c>
      <c r="M142" s="29" t="s">
        <v>1932</v>
      </c>
      <c r="N142" s="29" t="s">
        <v>1980</v>
      </c>
      <c r="O142" s="29" t="s">
        <v>1932</v>
      </c>
      <c r="P142" s="29" t="s">
        <v>1980</v>
      </c>
      <c r="Q142" s="29" t="s">
        <v>1932</v>
      </c>
      <c r="R142" s="29" t="s">
        <v>1980</v>
      </c>
      <c r="S142" s="29" t="s">
        <v>1932</v>
      </c>
      <c r="T142" s="52" t="s">
        <v>1980</v>
      </c>
    </row>
    <row r="143" spans="1:20" ht="31.5">
      <c r="A143" s="331"/>
      <c r="B143" s="330"/>
      <c r="C143" s="330"/>
      <c r="D143" s="31" t="s">
        <v>506</v>
      </c>
      <c r="E143" s="29" t="s">
        <v>1932</v>
      </c>
      <c r="F143" s="29" t="s">
        <v>1980</v>
      </c>
      <c r="G143" s="29" t="s">
        <v>1932</v>
      </c>
      <c r="H143" s="29" t="s">
        <v>1980</v>
      </c>
      <c r="I143" s="29" t="s">
        <v>1932</v>
      </c>
      <c r="J143" s="29" t="s">
        <v>1980</v>
      </c>
      <c r="K143" s="29" t="s">
        <v>1932</v>
      </c>
      <c r="L143" s="29" t="s">
        <v>1980</v>
      </c>
      <c r="M143" s="29" t="s">
        <v>1932</v>
      </c>
      <c r="N143" s="29" t="s">
        <v>1980</v>
      </c>
      <c r="O143" s="29" t="s">
        <v>1932</v>
      </c>
      <c r="P143" s="29" t="s">
        <v>1980</v>
      </c>
      <c r="Q143" s="29" t="s">
        <v>1932</v>
      </c>
      <c r="R143" s="29" t="s">
        <v>1980</v>
      </c>
      <c r="S143" s="29" t="s">
        <v>1932</v>
      </c>
      <c r="T143" s="52" t="s">
        <v>1980</v>
      </c>
    </row>
    <row r="144" spans="1:20" ht="15.75">
      <c r="A144" s="324">
        <v>22</v>
      </c>
      <c r="B144" s="327" t="s">
        <v>46</v>
      </c>
      <c r="C144" s="327" t="s">
        <v>1954</v>
      </c>
      <c r="D144" s="31" t="s">
        <v>504</v>
      </c>
      <c r="E144" s="29" t="s">
        <v>1932</v>
      </c>
      <c r="F144" s="29" t="s">
        <v>1980</v>
      </c>
      <c r="G144" s="29" t="s">
        <v>1932</v>
      </c>
      <c r="H144" s="29" t="s">
        <v>1980</v>
      </c>
      <c r="I144" s="29" t="s">
        <v>1932</v>
      </c>
      <c r="J144" s="29" t="s">
        <v>1980</v>
      </c>
      <c r="K144" s="29" t="s">
        <v>1932</v>
      </c>
      <c r="L144" s="29" t="s">
        <v>1980</v>
      </c>
      <c r="M144" s="29" t="s">
        <v>1932</v>
      </c>
      <c r="N144" s="29" t="s">
        <v>1980</v>
      </c>
      <c r="O144" s="29" t="s">
        <v>1932</v>
      </c>
      <c r="P144" s="29" t="s">
        <v>1980</v>
      </c>
      <c r="Q144" s="29" t="s">
        <v>1932</v>
      </c>
      <c r="R144" s="29" t="s">
        <v>1980</v>
      </c>
      <c r="S144" s="29" t="s">
        <v>1932</v>
      </c>
      <c r="T144" s="52" t="s">
        <v>1980</v>
      </c>
    </row>
    <row r="145" spans="1:20" ht="31.5">
      <c r="A145" s="325"/>
      <c r="B145" s="328"/>
      <c r="C145" s="328"/>
      <c r="D145" s="31" t="s">
        <v>505</v>
      </c>
      <c r="E145" s="29" t="s">
        <v>1932</v>
      </c>
      <c r="F145" s="29" t="s">
        <v>1980</v>
      </c>
      <c r="G145" s="29" t="s">
        <v>1932</v>
      </c>
      <c r="H145" s="29" t="s">
        <v>1980</v>
      </c>
      <c r="I145" s="29" t="s">
        <v>1932</v>
      </c>
      <c r="J145" s="29" t="s">
        <v>1980</v>
      </c>
      <c r="K145" s="29" t="s">
        <v>1932</v>
      </c>
      <c r="L145" s="29" t="s">
        <v>1980</v>
      </c>
      <c r="M145" s="29" t="s">
        <v>1932</v>
      </c>
      <c r="N145" s="29" t="s">
        <v>1980</v>
      </c>
      <c r="O145" s="29" t="s">
        <v>1932</v>
      </c>
      <c r="P145" s="29" t="s">
        <v>1980</v>
      </c>
      <c r="Q145" s="29" t="s">
        <v>1932</v>
      </c>
      <c r="R145" s="29" t="s">
        <v>1980</v>
      </c>
      <c r="S145" s="29" t="s">
        <v>1932</v>
      </c>
      <c r="T145" s="52" t="s">
        <v>1980</v>
      </c>
    </row>
    <row r="146" spans="1:20" ht="31.5">
      <c r="A146" s="325"/>
      <c r="B146" s="328"/>
      <c r="C146" s="330"/>
      <c r="D146" s="31" t="s">
        <v>506</v>
      </c>
      <c r="E146" s="29" t="s">
        <v>1932</v>
      </c>
      <c r="F146" s="29" t="s">
        <v>1980</v>
      </c>
      <c r="G146" s="29" t="s">
        <v>1932</v>
      </c>
      <c r="H146" s="29" t="s">
        <v>1980</v>
      </c>
      <c r="I146" s="29" t="s">
        <v>1932</v>
      </c>
      <c r="J146" s="29" t="s">
        <v>1980</v>
      </c>
      <c r="K146" s="29" t="s">
        <v>1932</v>
      </c>
      <c r="L146" s="29" t="s">
        <v>1980</v>
      </c>
      <c r="M146" s="29" t="s">
        <v>1932</v>
      </c>
      <c r="N146" s="29" t="s">
        <v>1980</v>
      </c>
      <c r="O146" s="29" t="s">
        <v>1932</v>
      </c>
      <c r="P146" s="29" t="s">
        <v>1980</v>
      </c>
      <c r="Q146" s="29" t="s">
        <v>1932</v>
      </c>
      <c r="R146" s="29" t="s">
        <v>1980</v>
      </c>
      <c r="S146" s="29" t="s">
        <v>1932</v>
      </c>
      <c r="T146" s="52" t="s">
        <v>1980</v>
      </c>
    </row>
    <row r="147" spans="1:20" ht="15.75">
      <c r="A147" s="325"/>
      <c r="B147" s="328"/>
      <c r="C147" s="327" t="s">
        <v>1941</v>
      </c>
      <c r="D147" s="31" t="s">
        <v>504</v>
      </c>
      <c r="E147" s="29" t="s">
        <v>1932</v>
      </c>
      <c r="F147" s="29" t="s">
        <v>1980</v>
      </c>
      <c r="G147" s="29" t="s">
        <v>1932</v>
      </c>
      <c r="H147" s="29" t="s">
        <v>1980</v>
      </c>
      <c r="I147" s="29" t="s">
        <v>1932</v>
      </c>
      <c r="J147" s="29" t="s">
        <v>1980</v>
      </c>
      <c r="K147" s="29" t="s">
        <v>1932</v>
      </c>
      <c r="L147" s="29" t="s">
        <v>1980</v>
      </c>
      <c r="M147" s="29" t="s">
        <v>1932</v>
      </c>
      <c r="N147" s="29" t="s">
        <v>1980</v>
      </c>
      <c r="O147" s="29" t="s">
        <v>1932</v>
      </c>
      <c r="P147" s="29" t="s">
        <v>1980</v>
      </c>
      <c r="Q147" s="29" t="s">
        <v>1932</v>
      </c>
      <c r="R147" s="29" t="s">
        <v>1980</v>
      </c>
      <c r="S147" s="29" t="s">
        <v>1932</v>
      </c>
      <c r="T147" s="52" t="s">
        <v>1980</v>
      </c>
    </row>
    <row r="148" spans="1:20" ht="31.5">
      <c r="A148" s="325"/>
      <c r="B148" s="328"/>
      <c r="C148" s="328"/>
      <c r="D148" s="31" t="s">
        <v>505</v>
      </c>
      <c r="E148" s="29" t="s">
        <v>1932</v>
      </c>
      <c r="F148" s="29" t="s">
        <v>1980</v>
      </c>
      <c r="G148" s="29" t="s">
        <v>1932</v>
      </c>
      <c r="H148" s="29" t="s">
        <v>1980</v>
      </c>
      <c r="I148" s="29" t="s">
        <v>1932</v>
      </c>
      <c r="J148" s="29" t="s">
        <v>1980</v>
      </c>
      <c r="K148" s="29" t="s">
        <v>1932</v>
      </c>
      <c r="L148" s="29" t="s">
        <v>1980</v>
      </c>
      <c r="M148" s="29" t="s">
        <v>1932</v>
      </c>
      <c r="N148" s="29" t="s">
        <v>1980</v>
      </c>
      <c r="O148" s="29" t="s">
        <v>1932</v>
      </c>
      <c r="P148" s="29" t="s">
        <v>1980</v>
      </c>
      <c r="Q148" s="29" t="s">
        <v>1932</v>
      </c>
      <c r="R148" s="29" t="s">
        <v>1980</v>
      </c>
      <c r="S148" s="29" t="s">
        <v>1932</v>
      </c>
      <c r="T148" s="52" t="s">
        <v>1980</v>
      </c>
    </row>
    <row r="149" spans="1:20" ht="31.5">
      <c r="A149" s="331"/>
      <c r="B149" s="330"/>
      <c r="C149" s="330"/>
      <c r="D149" s="31" t="s">
        <v>506</v>
      </c>
      <c r="E149" s="29" t="s">
        <v>1932</v>
      </c>
      <c r="F149" s="29" t="s">
        <v>1980</v>
      </c>
      <c r="G149" s="29" t="s">
        <v>1932</v>
      </c>
      <c r="H149" s="29" t="s">
        <v>1980</v>
      </c>
      <c r="I149" s="29" t="s">
        <v>1932</v>
      </c>
      <c r="J149" s="29" t="s">
        <v>1980</v>
      </c>
      <c r="K149" s="29" t="s">
        <v>1932</v>
      </c>
      <c r="L149" s="29" t="s">
        <v>1980</v>
      </c>
      <c r="M149" s="29" t="s">
        <v>1932</v>
      </c>
      <c r="N149" s="29" t="s">
        <v>1980</v>
      </c>
      <c r="O149" s="29" t="s">
        <v>1932</v>
      </c>
      <c r="P149" s="29" t="s">
        <v>1980</v>
      </c>
      <c r="Q149" s="29" t="s">
        <v>1932</v>
      </c>
      <c r="R149" s="29" t="s">
        <v>1980</v>
      </c>
      <c r="S149" s="29" t="s">
        <v>1932</v>
      </c>
      <c r="T149" s="52" t="s">
        <v>1980</v>
      </c>
    </row>
    <row r="150" spans="1:20" ht="15.75">
      <c r="A150" s="324">
        <v>23</v>
      </c>
      <c r="B150" s="327" t="s">
        <v>49</v>
      </c>
      <c r="C150" s="327" t="s">
        <v>1946</v>
      </c>
      <c r="D150" s="31" t="s">
        <v>504</v>
      </c>
      <c r="E150" s="29" t="s">
        <v>1932</v>
      </c>
      <c r="F150" s="29" t="s">
        <v>1980</v>
      </c>
      <c r="G150" s="29" t="s">
        <v>1932</v>
      </c>
      <c r="H150" s="29" t="s">
        <v>1980</v>
      </c>
      <c r="I150" s="29" t="s">
        <v>1932</v>
      </c>
      <c r="J150" s="29" t="s">
        <v>1980</v>
      </c>
      <c r="K150" s="29" t="s">
        <v>1932</v>
      </c>
      <c r="L150" s="29" t="s">
        <v>1980</v>
      </c>
      <c r="M150" s="29" t="s">
        <v>1932</v>
      </c>
      <c r="N150" s="29" t="s">
        <v>1980</v>
      </c>
      <c r="O150" s="29" t="s">
        <v>1932</v>
      </c>
      <c r="P150" s="29" t="s">
        <v>1980</v>
      </c>
      <c r="Q150" s="29" t="s">
        <v>1932</v>
      </c>
      <c r="R150" s="29" t="s">
        <v>1980</v>
      </c>
      <c r="S150" s="29" t="s">
        <v>1932</v>
      </c>
      <c r="T150" s="52" t="s">
        <v>1980</v>
      </c>
    </row>
    <row r="151" spans="1:20" ht="31.5">
      <c r="A151" s="325"/>
      <c r="B151" s="328"/>
      <c r="C151" s="328"/>
      <c r="D151" s="31" t="s">
        <v>505</v>
      </c>
      <c r="E151" s="29" t="s">
        <v>1932</v>
      </c>
      <c r="F151" s="29" t="s">
        <v>1980</v>
      </c>
      <c r="G151" s="29" t="s">
        <v>1932</v>
      </c>
      <c r="H151" s="29" t="s">
        <v>1980</v>
      </c>
      <c r="I151" s="29" t="s">
        <v>1932</v>
      </c>
      <c r="J151" s="29" t="s">
        <v>1980</v>
      </c>
      <c r="K151" s="29" t="s">
        <v>1932</v>
      </c>
      <c r="L151" s="29" t="s">
        <v>1980</v>
      </c>
      <c r="M151" s="29" t="s">
        <v>1932</v>
      </c>
      <c r="N151" s="29" t="s">
        <v>1980</v>
      </c>
      <c r="O151" s="29" t="s">
        <v>1932</v>
      </c>
      <c r="P151" s="29" t="s">
        <v>1980</v>
      </c>
      <c r="Q151" s="29" t="s">
        <v>1932</v>
      </c>
      <c r="R151" s="29" t="s">
        <v>1980</v>
      </c>
      <c r="S151" s="29" t="s">
        <v>1932</v>
      </c>
      <c r="T151" s="52" t="s">
        <v>1980</v>
      </c>
    </row>
    <row r="152" spans="1:20" ht="31.5">
      <c r="A152" s="331"/>
      <c r="B152" s="330"/>
      <c r="C152" s="330"/>
      <c r="D152" s="31" t="s">
        <v>506</v>
      </c>
      <c r="E152" s="29" t="s">
        <v>1932</v>
      </c>
      <c r="F152" s="29" t="s">
        <v>1980</v>
      </c>
      <c r="G152" s="29" t="s">
        <v>1932</v>
      </c>
      <c r="H152" s="29" t="s">
        <v>1980</v>
      </c>
      <c r="I152" s="29" t="s">
        <v>1932</v>
      </c>
      <c r="J152" s="29" t="s">
        <v>1980</v>
      </c>
      <c r="K152" s="29" t="s">
        <v>1932</v>
      </c>
      <c r="L152" s="29" t="s">
        <v>1980</v>
      </c>
      <c r="M152" s="29" t="s">
        <v>1932</v>
      </c>
      <c r="N152" s="29" t="s">
        <v>1980</v>
      </c>
      <c r="O152" s="29" t="s">
        <v>1932</v>
      </c>
      <c r="P152" s="29" t="s">
        <v>1980</v>
      </c>
      <c r="Q152" s="29" t="s">
        <v>1932</v>
      </c>
      <c r="R152" s="29" t="s">
        <v>1980</v>
      </c>
      <c r="S152" s="29" t="s">
        <v>1932</v>
      </c>
      <c r="T152" s="52" t="s">
        <v>1980</v>
      </c>
    </row>
    <row r="153" spans="1:20" ht="15.75">
      <c r="A153" s="324">
        <v>24</v>
      </c>
      <c r="B153" s="327" t="s">
        <v>47</v>
      </c>
      <c r="C153" s="327" t="s">
        <v>1942</v>
      </c>
      <c r="D153" s="31" t="s">
        <v>504</v>
      </c>
      <c r="E153" s="29" t="s">
        <v>1932</v>
      </c>
      <c r="F153" s="29" t="s">
        <v>1980</v>
      </c>
      <c r="G153" s="29" t="s">
        <v>1932</v>
      </c>
      <c r="H153" s="29" t="s">
        <v>1980</v>
      </c>
      <c r="I153" s="29" t="s">
        <v>1932</v>
      </c>
      <c r="J153" s="29" t="s">
        <v>1980</v>
      </c>
      <c r="K153" s="29" t="s">
        <v>1932</v>
      </c>
      <c r="L153" s="29" t="s">
        <v>1980</v>
      </c>
      <c r="M153" s="29" t="s">
        <v>1932</v>
      </c>
      <c r="N153" s="29" t="s">
        <v>1980</v>
      </c>
      <c r="O153" s="29" t="s">
        <v>1932</v>
      </c>
      <c r="P153" s="29" t="s">
        <v>1980</v>
      </c>
      <c r="Q153" s="29" t="s">
        <v>1932</v>
      </c>
      <c r="R153" s="29" t="s">
        <v>1980</v>
      </c>
      <c r="S153" s="29" t="s">
        <v>1932</v>
      </c>
      <c r="T153" s="52" t="s">
        <v>1980</v>
      </c>
    </row>
    <row r="154" spans="1:20" ht="31.5">
      <c r="A154" s="325"/>
      <c r="B154" s="328"/>
      <c r="C154" s="328"/>
      <c r="D154" s="31" t="s">
        <v>505</v>
      </c>
      <c r="E154" s="29" t="s">
        <v>1932</v>
      </c>
      <c r="F154" s="29" t="s">
        <v>1980</v>
      </c>
      <c r="G154" s="29" t="s">
        <v>1932</v>
      </c>
      <c r="H154" s="29" t="s">
        <v>1980</v>
      </c>
      <c r="I154" s="29" t="s">
        <v>1932</v>
      </c>
      <c r="J154" s="29" t="s">
        <v>1980</v>
      </c>
      <c r="K154" s="29" t="s">
        <v>1932</v>
      </c>
      <c r="L154" s="29" t="s">
        <v>1980</v>
      </c>
      <c r="M154" s="29" t="s">
        <v>1932</v>
      </c>
      <c r="N154" s="29" t="s">
        <v>1980</v>
      </c>
      <c r="O154" s="29" t="s">
        <v>1932</v>
      </c>
      <c r="P154" s="29" t="s">
        <v>1980</v>
      </c>
      <c r="Q154" s="29" t="s">
        <v>1932</v>
      </c>
      <c r="R154" s="29" t="s">
        <v>1980</v>
      </c>
      <c r="S154" s="29" t="s">
        <v>1932</v>
      </c>
      <c r="T154" s="52" t="s">
        <v>1980</v>
      </c>
    </row>
    <row r="155" spans="1:20" ht="31.5">
      <c r="A155" s="331"/>
      <c r="B155" s="330"/>
      <c r="C155" s="330"/>
      <c r="D155" s="31" t="s">
        <v>506</v>
      </c>
      <c r="E155" s="29" t="s">
        <v>1932</v>
      </c>
      <c r="F155" s="29" t="s">
        <v>1980</v>
      </c>
      <c r="G155" s="29" t="s">
        <v>1932</v>
      </c>
      <c r="H155" s="29" t="s">
        <v>1980</v>
      </c>
      <c r="I155" s="29" t="s">
        <v>1932</v>
      </c>
      <c r="J155" s="29" t="s">
        <v>1980</v>
      </c>
      <c r="K155" s="29" t="s">
        <v>1932</v>
      </c>
      <c r="L155" s="29" t="s">
        <v>1980</v>
      </c>
      <c r="M155" s="29" t="s">
        <v>1932</v>
      </c>
      <c r="N155" s="29" t="s">
        <v>1980</v>
      </c>
      <c r="O155" s="29" t="s">
        <v>1932</v>
      </c>
      <c r="P155" s="29" t="s">
        <v>1980</v>
      </c>
      <c r="Q155" s="29" t="s">
        <v>1932</v>
      </c>
      <c r="R155" s="29" t="s">
        <v>1980</v>
      </c>
      <c r="S155" s="29" t="s">
        <v>1932</v>
      </c>
      <c r="T155" s="52" t="s">
        <v>1980</v>
      </c>
    </row>
    <row r="156" spans="1:20" ht="15.75">
      <c r="A156" s="324">
        <v>25</v>
      </c>
      <c r="B156" s="327" t="s">
        <v>48</v>
      </c>
      <c r="C156" s="327" t="s">
        <v>1955</v>
      </c>
      <c r="D156" s="31" t="s">
        <v>504</v>
      </c>
      <c r="E156" s="29" t="s">
        <v>1932</v>
      </c>
      <c r="F156" s="29" t="s">
        <v>1980</v>
      </c>
      <c r="G156" s="29" t="s">
        <v>1932</v>
      </c>
      <c r="H156" s="29" t="s">
        <v>1980</v>
      </c>
      <c r="I156" s="29" t="s">
        <v>1932</v>
      </c>
      <c r="J156" s="29" t="s">
        <v>1980</v>
      </c>
      <c r="K156" s="29" t="s">
        <v>1932</v>
      </c>
      <c r="L156" s="29" t="s">
        <v>1980</v>
      </c>
      <c r="M156" s="29" t="s">
        <v>1932</v>
      </c>
      <c r="N156" s="29" t="s">
        <v>1980</v>
      </c>
      <c r="O156" s="29" t="s">
        <v>1932</v>
      </c>
      <c r="P156" s="29" t="s">
        <v>1980</v>
      </c>
      <c r="Q156" s="29" t="s">
        <v>1932</v>
      </c>
      <c r="R156" s="29" t="s">
        <v>1980</v>
      </c>
      <c r="S156" s="29" t="s">
        <v>1932</v>
      </c>
      <c r="T156" s="52" t="s">
        <v>1980</v>
      </c>
    </row>
    <row r="157" spans="1:20" ht="31.5">
      <c r="A157" s="325"/>
      <c r="B157" s="328"/>
      <c r="C157" s="328"/>
      <c r="D157" s="31" t="s">
        <v>505</v>
      </c>
      <c r="E157" s="29" t="s">
        <v>1932</v>
      </c>
      <c r="F157" s="29" t="s">
        <v>1980</v>
      </c>
      <c r="G157" s="29" t="s">
        <v>1932</v>
      </c>
      <c r="H157" s="29" t="s">
        <v>1980</v>
      </c>
      <c r="I157" s="29" t="s">
        <v>1932</v>
      </c>
      <c r="J157" s="29" t="s">
        <v>1980</v>
      </c>
      <c r="K157" s="29" t="s">
        <v>1932</v>
      </c>
      <c r="L157" s="29" t="s">
        <v>1980</v>
      </c>
      <c r="M157" s="29" t="s">
        <v>1932</v>
      </c>
      <c r="N157" s="29" t="s">
        <v>1980</v>
      </c>
      <c r="O157" s="29" t="s">
        <v>1932</v>
      </c>
      <c r="P157" s="29" t="s">
        <v>1980</v>
      </c>
      <c r="Q157" s="29" t="s">
        <v>1932</v>
      </c>
      <c r="R157" s="29" t="s">
        <v>1980</v>
      </c>
      <c r="S157" s="29" t="s">
        <v>1932</v>
      </c>
      <c r="T157" s="52" t="s">
        <v>1980</v>
      </c>
    </row>
    <row r="158" spans="1:20" ht="31.5">
      <c r="A158" s="325"/>
      <c r="B158" s="328"/>
      <c r="C158" s="330"/>
      <c r="D158" s="31" t="s">
        <v>506</v>
      </c>
      <c r="E158" s="29" t="s">
        <v>1932</v>
      </c>
      <c r="F158" s="29" t="s">
        <v>1980</v>
      </c>
      <c r="G158" s="29" t="s">
        <v>1932</v>
      </c>
      <c r="H158" s="29" t="s">
        <v>1980</v>
      </c>
      <c r="I158" s="29" t="s">
        <v>1932</v>
      </c>
      <c r="J158" s="29" t="s">
        <v>1980</v>
      </c>
      <c r="K158" s="29" t="s">
        <v>1932</v>
      </c>
      <c r="L158" s="29" t="s">
        <v>1980</v>
      </c>
      <c r="M158" s="29" t="s">
        <v>1932</v>
      </c>
      <c r="N158" s="29" t="s">
        <v>1980</v>
      </c>
      <c r="O158" s="29" t="s">
        <v>1932</v>
      </c>
      <c r="P158" s="29" t="s">
        <v>1980</v>
      </c>
      <c r="Q158" s="29" t="s">
        <v>1932</v>
      </c>
      <c r="R158" s="29" t="s">
        <v>1980</v>
      </c>
      <c r="S158" s="29" t="s">
        <v>1932</v>
      </c>
      <c r="T158" s="52" t="s">
        <v>1980</v>
      </c>
    </row>
    <row r="159" spans="1:20" ht="15.75">
      <c r="A159" s="325"/>
      <c r="B159" s="328"/>
      <c r="C159" s="327" t="s">
        <v>1956</v>
      </c>
      <c r="D159" s="31" t="s">
        <v>504</v>
      </c>
      <c r="E159" s="29" t="s">
        <v>1932</v>
      </c>
      <c r="F159" s="29" t="s">
        <v>1980</v>
      </c>
      <c r="G159" s="29" t="s">
        <v>1932</v>
      </c>
      <c r="H159" s="29" t="s">
        <v>1980</v>
      </c>
      <c r="I159" s="29" t="s">
        <v>1932</v>
      </c>
      <c r="J159" s="29" t="s">
        <v>1980</v>
      </c>
      <c r="K159" s="29" t="s">
        <v>1932</v>
      </c>
      <c r="L159" s="29" t="s">
        <v>1980</v>
      </c>
      <c r="M159" s="29" t="s">
        <v>1932</v>
      </c>
      <c r="N159" s="29" t="s">
        <v>1980</v>
      </c>
      <c r="O159" s="29" t="s">
        <v>1932</v>
      </c>
      <c r="P159" s="29" t="s">
        <v>1980</v>
      </c>
      <c r="Q159" s="29" t="s">
        <v>1932</v>
      </c>
      <c r="R159" s="29" t="s">
        <v>1980</v>
      </c>
      <c r="S159" s="29" t="s">
        <v>1932</v>
      </c>
      <c r="T159" s="52" t="s">
        <v>1980</v>
      </c>
    </row>
    <row r="160" spans="1:20" ht="31.5">
      <c r="A160" s="325"/>
      <c r="B160" s="328"/>
      <c r="C160" s="328"/>
      <c r="D160" s="31" t="s">
        <v>505</v>
      </c>
      <c r="E160" s="29" t="s">
        <v>1932</v>
      </c>
      <c r="F160" s="29" t="s">
        <v>1980</v>
      </c>
      <c r="G160" s="29" t="s">
        <v>1932</v>
      </c>
      <c r="H160" s="29" t="s">
        <v>1980</v>
      </c>
      <c r="I160" s="29" t="s">
        <v>1932</v>
      </c>
      <c r="J160" s="29" t="s">
        <v>1980</v>
      </c>
      <c r="K160" s="29" t="s">
        <v>1932</v>
      </c>
      <c r="L160" s="29" t="s">
        <v>1980</v>
      </c>
      <c r="M160" s="29" t="s">
        <v>1932</v>
      </c>
      <c r="N160" s="29" t="s">
        <v>1980</v>
      </c>
      <c r="O160" s="29" t="s">
        <v>1932</v>
      </c>
      <c r="P160" s="29" t="s">
        <v>1980</v>
      </c>
      <c r="Q160" s="29" t="s">
        <v>1932</v>
      </c>
      <c r="R160" s="29" t="s">
        <v>1980</v>
      </c>
      <c r="S160" s="29" t="s">
        <v>1932</v>
      </c>
      <c r="T160" s="52" t="s">
        <v>1980</v>
      </c>
    </row>
    <row r="161" spans="1:20" ht="31.5">
      <c r="A161" s="325"/>
      <c r="B161" s="328"/>
      <c r="C161" s="330"/>
      <c r="D161" s="31" t="s">
        <v>506</v>
      </c>
      <c r="E161" s="29" t="s">
        <v>1932</v>
      </c>
      <c r="F161" s="29" t="s">
        <v>1980</v>
      </c>
      <c r="G161" s="29" t="s">
        <v>1932</v>
      </c>
      <c r="H161" s="29" t="s">
        <v>1980</v>
      </c>
      <c r="I161" s="29" t="s">
        <v>1932</v>
      </c>
      <c r="J161" s="29" t="s">
        <v>1980</v>
      </c>
      <c r="K161" s="29" t="s">
        <v>1932</v>
      </c>
      <c r="L161" s="29" t="s">
        <v>1980</v>
      </c>
      <c r="M161" s="29" t="s">
        <v>1932</v>
      </c>
      <c r="N161" s="29" t="s">
        <v>1980</v>
      </c>
      <c r="O161" s="29" t="s">
        <v>1932</v>
      </c>
      <c r="P161" s="29" t="s">
        <v>1980</v>
      </c>
      <c r="Q161" s="29" t="s">
        <v>1932</v>
      </c>
      <c r="R161" s="29" t="s">
        <v>1980</v>
      </c>
      <c r="S161" s="29" t="s">
        <v>1932</v>
      </c>
      <c r="T161" s="52" t="s">
        <v>1980</v>
      </c>
    </row>
    <row r="162" spans="1:20" ht="15.75">
      <c r="A162" s="325"/>
      <c r="B162" s="328"/>
      <c r="C162" s="327" t="s">
        <v>1957</v>
      </c>
      <c r="D162" s="31" t="s">
        <v>504</v>
      </c>
      <c r="E162" s="29" t="s">
        <v>1932</v>
      </c>
      <c r="F162" s="29" t="s">
        <v>1980</v>
      </c>
      <c r="G162" s="29" t="s">
        <v>1932</v>
      </c>
      <c r="H162" s="29" t="s">
        <v>1980</v>
      </c>
      <c r="I162" s="29" t="s">
        <v>1932</v>
      </c>
      <c r="J162" s="29" t="s">
        <v>1980</v>
      </c>
      <c r="K162" s="29" t="s">
        <v>1932</v>
      </c>
      <c r="L162" s="29" t="s">
        <v>1980</v>
      </c>
      <c r="M162" s="29" t="s">
        <v>1932</v>
      </c>
      <c r="N162" s="29" t="s">
        <v>1980</v>
      </c>
      <c r="O162" s="29" t="s">
        <v>1932</v>
      </c>
      <c r="P162" s="29" t="s">
        <v>1980</v>
      </c>
      <c r="Q162" s="29" t="s">
        <v>1932</v>
      </c>
      <c r="R162" s="29" t="s">
        <v>1980</v>
      </c>
      <c r="S162" s="29" t="s">
        <v>1932</v>
      </c>
      <c r="T162" s="52" t="s">
        <v>1980</v>
      </c>
    </row>
    <row r="163" spans="1:20" ht="31.5">
      <c r="A163" s="325"/>
      <c r="B163" s="328"/>
      <c r="C163" s="328"/>
      <c r="D163" s="31" t="s">
        <v>505</v>
      </c>
      <c r="E163" s="29" t="s">
        <v>1932</v>
      </c>
      <c r="F163" s="29" t="s">
        <v>1980</v>
      </c>
      <c r="G163" s="29" t="s">
        <v>1932</v>
      </c>
      <c r="H163" s="29" t="s">
        <v>1980</v>
      </c>
      <c r="I163" s="29" t="s">
        <v>1932</v>
      </c>
      <c r="J163" s="29" t="s">
        <v>1980</v>
      </c>
      <c r="K163" s="29" t="s">
        <v>1932</v>
      </c>
      <c r="L163" s="29" t="s">
        <v>1980</v>
      </c>
      <c r="M163" s="29" t="s">
        <v>1932</v>
      </c>
      <c r="N163" s="29" t="s">
        <v>1980</v>
      </c>
      <c r="O163" s="29" t="s">
        <v>1932</v>
      </c>
      <c r="P163" s="29" t="s">
        <v>1980</v>
      </c>
      <c r="Q163" s="29" t="s">
        <v>1932</v>
      </c>
      <c r="R163" s="29" t="s">
        <v>1980</v>
      </c>
      <c r="S163" s="29" t="s">
        <v>1932</v>
      </c>
      <c r="T163" s="52" t="s">
        <v>1980</v>
      </c>
    </row>
    <row r="164" spans="1:20" ht="31.5">
      <c r="A164" s="331"/>
      <c r="B164" s="330"/>
      <c r="C164" s="330"/>
      <c r="D164" s="31" t="s">
        <v>506</v>
      </c>
      <c r="E164" s="29" t="s">
        <v>1932</v>
      </c>
      <c r="F164" s="29" t="s">
        <v>1980</v>
      </c>
      <c r="G164" s="29" t="s">
        <v>1932</v>
      </c>
      <c r="H164" s="29" t="s">
        <v>1980</v>
      </c>
      <c r="I164" s="29" t="s">
        <v>1932</v>
      </c>
      <c r="J164" s="29" t="s">
        <v>1980</v>
      </c>
      <c r="K164" s="29" t="s">
        <v>1932</v>
      </c>
      <c r="L164" s="29" t="s">
        <v>1980</v>
      </c>
      <c r="M164" s="29" t="s">
        <v>1932</v>
      </c>
      <c r="N164" s="29" t="s">
        <v>1980</v>
      </c>
      <c r="O164" s="29" t="s">
        <v>1932</v>
      </c>
      <c r="P164" s="29" t="s">
        <v>1980</v>
      </c>
      <c r="Q164" s="29" t="s">
        <v>1932</v>
      </c>
      <c r="R164" s="29" t="s">
        <v>1980</v>
      </c>
      <c r="S164" s="29" t="s">
        <v>1932</v>
      </c>
      <c r="T164" s="52" t="s">
        <v>1980</v>
      </c>
    </row>
    <row r="165" spans="1:20" ht="15.75">
      <c r="A165" s="324">
        <v>26</v>
      </c>
      <c r="B165" s="327" t="s">
        <v>500</v>
      </c>
      <c r="C165" s="327" t="s">
        <v>1958</v>
      </c>
      <c r="D165" s="31" t="s">
        <v>504</v>
      </c>
      <c r="E165" s="29" t="s">
        <v>1932</v>
      </c>
      <c r="F165" s="29" t="s">
        <v>1980</v>
      </c>
      <c r="G165" s="29" t="s">
        <v>1932</v>
      </c>
      <c r="H165" s="29" t="s">
        <v>1980</v>
      </c>
      <c r="I165" s="29" t="s">
        <v>1932</v>
      </c>
      <c r="J165" s="29" t="s">
        <v>1980</v>
      </c>
      <c r="K165" s="29" t="s">
        <v>1932</v>
      </c>
      <c r="L165" s="29" t="s">
        <v>1980</v>
      </c>
      <c r="M165" s="29" t="s">
        <v>1932</v>
      </c>
      <c r="N165" s="29" t="s">
        <v>1980</v>
      </c>
      <c r="O165" s="29" t="s">
        <v>1932</v>
      </c>
      <c r="P165" s="29" t="s">
        <v>1980</v>
      </c>
      <c r="Q165" s="29" t="s">
        <v>1932</v>
      </c>
      <c r="R165" s="29" t="s">
        <v>1980</v>
      </c>
      <c r="S165" s="29" t="s">
        <v>1932</v>
      </c>
      <c r="T165" s="52" t="s">
        <v>1980</v>
      </c>
    </row>
    <row r="166" spans="1:20" ht="31.5">
      <c r="A166" s="325"/>
      <c r="B166" s="328"/>
      <c r="C166" s="328"/>
      <c r="D166" s="31" t="s">
        <v>505</v>
      </c>
      <c r="E166" s="29" t="s">
        <v>1932</v>
      </c>
      <c r="F166" s="29" t="s">
        <v>1980</v>
      </c>
      <c r="G166" s="29" t="s">
        <v>1932</v>
      </c>
      <c r="H166" s="29" t="s">
        <v>1980</v>
      </c>
      <c r="I166" s="29" t="s">
        <v>1932</v>
      </c>
      <c r="J166" s="29" t="s">
        <v>1980</v>
      </c>
      <c r="K166" s="29" t="s">
        <v>1932</v>
      </c>
      <c r="L166" s="29" t="s">
        <v>1980</v>
      </c>
      <c r="M166" s="29" t="s">
        <v>1932</v>
      </c>
      <c r="N166" s="29" t="s">
        <v>1980</v>
      </c>
      <c r="O166" s="29" t="s">
        <v>1932</v>
      </c>
      <c r="P166" s="29" t="s">
        <v>1980</v>
      </c>
      <c r="Q166" s="29" t="s">
        <v>1932</v>
      </c>
      <c r="R166" s="29" t="s">
        <v>1980</v>
      </c>
      <c r="S166" s="29" t="s">
        <v>1932</v>
      </c>
      <c r="T166" s="52" t="s">
        <v>1980</v>
      </c>
    </row>
    <row r="167" spans="1:20" ht="31.5">
      <c r="A167" s="331"/>
      <c r="B167" s="330"/>
      <c r="C167" s="330"/>
      <c r="D167" s="31" t="s">
        <v>506</v>
      </c>
      <c r="E167" s="29" t="s">
        <v>1932</v>
      </c>
      <c r="F167" s="29" t="s">
        <v>1980</v>
      </c>
      <c r="G167" s="29" t="s">
        <v>1932</v>
      </c>
      <c r="H167" s="29" t="s">
        <v>1980</v>
      </c>
      <c r="I167" s="29" t="s">
        <v>1932</v>
      </c>
      <c r="J167" s="29" t="s">
        <v>1980</v>
      </c>
      <c r="K167" s="29" t="s">
        <v>1932</v>
      </c>
      <c r="L167" s="29" t="s">
        <v>1980</v>
      </c>
      <c r="M167" s="29" t="s">
        <v>1932</v>
      </c>
      <c r="N167" s="29" t="s">
        <v>1980</v>
      </c>
      <c r="O167" s="29" t="s">
        <v>1932</v>
      </c>
      <c r="P167" s="29" t="s">
        <v>1980</v>
      </c>
      <c r="Q167" s="29" t="s">
        <v>1932</v>
      </c>
      <c r="R167" s="29" t="s">
        <v>1980</v>
      </c>
      <c r="S167" s="29" t="s">
        <v>1932</v>
      </c>
      <c r="T167" s="52" t="s">
        <v>1980</v>
      </c>
    </row>
    <row r="168" spans="1:20" ht="15.75">
      <c r="A168" s="324">
        <v>27</v>
      </c>
      <c r="B168" s="327" t="s">
        <v>501</v>
      </c>
      <c r="C168" s="327" t="s">
        <v>1948</v>
      </c>
      <c r="D168" s="31" t="s">
        <v>504</v>
      </c>
      <c r="E168" s="29" t="s">
        <v>1932</v>
      </c>
      <c r="F168" s="29" t="s">
        <v>1980</v>
      </c>
      <c r="G168" s="29" t="s">
        <v>1932</v>
      </c>
      <c r="H168" s="29" t="s">
        <v>1980</v>
      </c>
      <c r="I168" s="29" t="s">
        <v>1932</v>
      </c>
      <c r="J168" s="29" t="s">
        <v>1980</v>
      </c>
      <c r="K168" s="29" t="s">
        <v>1932</v>
      </c>
      <c r="L168" s="29" t="s">
        <v>1980</v>
      </c>
      <c r="M168" s="29" t="s">
        <v>1932</v>
      </c>
      <c r="N168" s="29" t="s">
        <v>1980</v>
      </c>
      <c r="O168" s="29" t="s">
        <v>1932</v>
      </c>
      <c r="P168" s="29" t="s">
        <v>1980</v>
      </c>
      <c r="Q168" s="29" t="s">
        <v>1932</v>
      </c>
      <c r="R168" s="29" t="s">
        <v>1980</v>
      </c>
      <c r="S168" s="29" t="s">
        <v>1932</v>
      </c>
      <c r="T168" s="52" t="s">
        <v>1980</v>
      </c>
    </row>
    <row r="169" spans="1:20" ht="31.5">
      <c r="A169" s="325"/>
      <c r="B169" s="328"/>
      <c r="C169" s="328"/>
      <c r="D169" s="31" t="s">
        <v>505</v>
      </c>
      <c r="E169" s="29" t="s">
        <v>1932</v>
      </c>
      <c r="F169" s="29" t="s">
        <v>1980</v>
      </c>
      <c r="G169" s="29" t="s">
        <v>1932</v>
      </c>
      <c r="H169" s="29" t="s">
        <v>1980</v>
      </c>
      <c r="I169" s="29" t="s">
        <v>1932</v>
      </c>
      <c r="J169" s="29" t="s">
        <v>1980</v>
      </c>
      <c r="K169" s="29" t="s">
        <v>1932</v>
      </c>
      <c r="L169" s="29" t="s">
        <v>1980</v>
      </c>
      <c r="M169" s="29" t="s">
        <v>1932</v>
      </c>
      <c r="N169" s="29" t="s">
        <v>1980</v>
      </c>
      <c r="O169" s="29" t="s">
        <v>1932</v>
      </c>
      <c r="P169" s="29" t="s">
        <v>1980</v>
      </c>
      <c r="Q169" s="29" t="s">
        <v>1932</v>
      </c>
      <c r="R169" s="29" t="s">
        <v>1980</v>
      </c>
      <c r="S169" s="29" t="s">
        <v>1932</v>
      </c>
      <c r="T169" s="52" t="s">
        <v>1980</v>
      </c>
    </row>
    <row r="170" spans="1:20" ht="31.5">
      <c r="A170" s="325"/>
      <c r="B170" s="328"/>
      <c r="C170" s="330"/>
      <c r="D170" s="31" t="s">
        <v>506</v>
      </c>
      <c r="E170" s="29" t="s">
        <v>1932</v>
      </c>
      <c r="F170" s="29" t="s">
        <v>1980</v>
      </c>
      <c r="G170" s="29" t="s">
        <v>1932</v>
      </c>
      <c r="H170" s="29" t="s">
        <v>1980</v>
      </c>
      <c r="I170" s="29" t="s">
        <v>1932</v>
      </c>
      <c r="J170" s="29" t="s">
        <v>1980</v>
      </c>
      <c r="K170" s="29" t="s">
        <v>1932</v>
      </c>
      <c r="L170" s="29" t="s">
        <v>1980</v>
      </c>
      <c r="M170" s="29" t="s">
        <v>1932</v>
      </c>
      <c r="N170" s="29" t="s">
        <v>1980</v>
      </c>
      <c r="O170" s="29" t="s">
        <v>1932</v>
      </c>
      <c r="P170" s="29" t="s">
        <v>1980</v>
      </c>
      <c r="Q170" s="29" t="s">
        <v>1932</v>
      </c>
      <c r="R170" s="29" t="s">
        <v>1980</v>
      </c>
      <c r="S170" s="29" t="s">
        <v>1932</v>
      </c>
      <c r="T170" s="52" t="s">
        <v>1980</v>
      </c>
    </row>
    <row r="171" spans="1:20" ht="15.75">
      <c r="A171" s="325"/>
      <c r="B171" s="328"/>
      <c r="C171" s="327" t="s">
        <v>1959</v>
      </c>
      <c r="D171" s="31" t="s">
        <v>504</v>
      </c>
      <c r="E171" s="29" t="s">
        <v>1932</v>
      </c>
      <c r="F171" s="29" t="s">
        <v>1980</v>
      </c>
      <c r="G171" s="29" t="s">
        <v>1932</v>
      </c>
      <c r="H171" s="29" t="s">
        <v>1980</v>
      </c>
      <c r="I171" s="29" t="s">
        <v>1932</v>
      </c>
      <c r="J171" s="29" t="s">
        <v>1980</v>
      </c>
      <c r="K171" s="29" t="s">
        <v>1932</v>
      </c>
      <c r="L171" s="29" t="s">
        <v>1980</v>
      </c>
      <c r="M171" s="29" t="s">
        <v>1932</v>
      </c>
      <c r="N171" s="29" t="s">
        <v>1980</v>
      </c>
      <c r="O171" s="29" t="s">
        <v>1932</v>
      </c>
      <c r="P171" s="29" t="s">
        <v>1980</v>
      </c>
      <c r="Q171" s="29" t="s">
        <v>1932</v>
      </c>
      <c r="R171" s="29" t="s">
        <v>1980</v>
      </c>
      <c r="S171" s="29" t="s">
        <v>1932</v>
      </c>
      <c r="T171" s="52" t="s">
        <v>1980</v>
      </c>
    </row>
    <row r="172" spans="1:20" ht="31.5">
      <c r="A172" s="325"/>
      <c r="B172" s="328"/>
      <c r="C172" s="328"/>
      <c r="D172" s="31" t="s">
        <v>505</v>
      </c>
      <c r="E172" s="29" t="s">
        <v>1932</v>
      </c>
      <c r="F172" s="29" t="s">
        <v>1980</v>
      </c>
      <c r="G172" s="29" t="s">
        <v>1932</v>
      </c>
      <c r="H172" s="29" t="s">
        <v>1980</v>
      </c>
      <c r="I172" s="29" t="s">
        <v>1932</v>
      </c>
      <c r="J172" s="29" t="s">
        <v>1980</v>
      </c>
      <c r="K172" s="29" t="s">
        <v>1932</v>
      </c>
      <c r="L172" s="29" t="s">
        <v>1980</v>
      </c>
      <c r="M172" s="29" t="s">
        <v>1932</v>
      </c>
      <c r="N172" s="29" t="s">
        <v>1980</v>
      </c>
      <c r="O172" s="29" t="s">
        <v>1932</v>
      </c>
      <c r="P172" s="29" t="s">
        <v>1980</v>
      </c>
      <c r="Q172" s="29" t="s">
        <v>1932</v>
      </c>
      <c r="R172" s="29" t="s">
        <v>1980</v>
      </c>
      <c r="S172" s="29" t="s">
        <v>1932</v>
      </c>
      <c r="T172" s="52" t="s">
        <v>1980</v>
      </c>
    </row>
    <row r="173" spans="1:20" ht="31.5">
      <c r="A173" s="331"/>
      <c r="B173" s="330"/>
      <c r="C173" s="330"/>
      <c r="D173" s="31" t="s">
        <v>506</v>
      </c>
      <c r="E173" s="29" t="s">
        <v>1932</v>
      </c>
      <c r="F173" s="29" t="s">
        <v>1980</v>
      </c>
      <c r="G173" s="29" t="s">
        <v>1932</v>
      </c>
      <c r="H173" s="29" t="s">
        <v>1980</v>
      </c>
      <c r="I173" s="29" t="s">
        <v>1932</v>
      </c>
      <c r="J173" s="29" t="s">
        <v>1980</v>
      </c>
      <c r="K173" s="29" t="s">
        <v>1932</v>
      </c>
      <c r="L173" s="29" t="s">
        <v>1980</v>
      </c>
      <c r="M173" s="29" t="s">
        <v>1932</v>
      </c>
      <c r="N173" s="29" t="s">
        <v>1980</v>
      </c>
      <c r="O173" s="29" t="s">
        <v>1932</v>
      </c>
      <c r="P173" s="29" t="s">
        <v>1980</v>
      </c>
      <c r="Q173" s="29" t="s">
        <v>1932</v>
      </c>
      <c r="R173" s="29" t="s">
        <v>1980</v>
      </c>
      <c r="S173" s="29" t="s">
        <v>1932</v>
      </c>
      <c r="T173" s="52" t="s">
        <v>1980</v>
      </c>
    </row>
    <row r="174" spans="1:20" ht="15.75">
      <c r="A174" s="324">
        <v>28</v>
      </c>
      <c r="B174" s="327" t="s">
        <v>502</v>
      </c>
      <c r="C174" s="327" t="s">
        <v>1959</v>
      </c>
      <c r="D174" s="31" t="s">
        <v>504</v>
      </c>
      <c r="E174" s="29" t="s">
        <v>1932</v>
      </c>
      <c r="F174" s="29" t="s">
        <v>1980</v>
      </c>
      <c r="G174" s="29" t="s">
        <v>1932</v>
      </c>
      <c r="H174" s="29" t="s">
        <v>1980</v>
      </c>
      <c r="I174" s="29" t="s">
        <v>1932</v>
      </c>
      <c r="J174" s="29" t="s">
        <v>1980</v>
      </c>
      <c r="K174" s="29" t="s">
        <v>1932</v>
      </c>
      <c r="L174" s="29" t="s">
        <v>1980</v>
      </c>
      <c r="M174" s="29" t="s">
        <v>1932</v>
      </c>
      <c r="N174" s="29" t="s">
        <v>1980</v>
      </c>
      <c r="O174" s="29" t="s">
        <v>1932</v>
      </c>
      <c r="P174" s="29" t="s">
        <v>1980</v>
      </c>
      <c r="Q174" s="29" t="s">
        <v>1932</v>
      </c>
      <c r="R174" s="29" t="s">
        <v>1980</v>
      </c>
      <c r="S174" s="29" t="s">
        <v>1932</v>
      </c>
      <c r="T174" s="52" t="s">
        <v>1980</v>
      </c>
    </row>
    <row r="175" spans="1:20" ht="31.5">
      <c r="A175" s="325"/>
      <c r="B175" s="328"/>
      <c r="C175" s="328"/>
      <c r="D175" s="31" t="s">
        <v>505</v>
      </c>
      <c r="E175" s="29" t="s">
        <v>1932</v>
      </c>
      <c r="F175" s="29" t="s">
        <v>1980</v>
      </c>
      <c r="G175" s="29" t="s">
        <v>1932</v>
      </c>
      <c r="H175" s="29" t="s">
        <v>1980</v>
      </c>
      <c r="I175" s="29" t="s">
        <v>1932</v>
      </c>
      <c r="J175" s="29" t="s">
        <v>1980</v>
      </c>
      <c r="K175" s="29" t="s">
        <v>1932</v>
      </c>
      <c r="L175" s="29" t="s">
        <v>1980</v>
      </c>
      <c r="M175" s="29" t="s">
        <v>1932</v>
      </c>
      <c r="N175" s="29" t="s">
        <v>1980</v>
      </c>
      <c r="O175" s="29" t="s">
        <v>1932</v>
      </c>
      <c r="P175" s="29" t="s">
        <v>1980</v>
      </c>
      <c r="Q175" s="29" t="s">
        <v>1932</v>
      </c>
      <c r="R175" s="29" t="s">
        <v>1980</v>
      </c>
      <c r="S175" s="29" t="s">
        <v>1932</v>
      </c>
      <c r="T175" s="52" t="s">
        <v>1980</v>
      </c>
    </row>
    <row r="176" spans="1:20" ht="31.5">
      <c r="A176" s="325"/>
      <c r="B176" s="328"/>
      <c r="C176" s="330"/>
      <c r="D176" s="31" t="s">
        <v>506</v>
      </c>
      <c r="E176" s="29" t="s">
        <v>1932</v>
      </c>
      <c r="F176" s="29" t="s">
        <v>1980</v>
      </c>
      <c r="G176" s="29" t="s">
        <v>1932</v>
      </c>
      <c r="H176" s="29" t="s">
        <v>1980</v>
      </c>
      <c r="I176" s="29" t="s">
        <v>1932</v>
      </c>
      <c r="J176" s="29" t="s">
        <v>1980</v>
      </c>
      <c r="K176" s="29" t="s">
        <v>1932</v>
      </c>
      <c r="L176" s="29" t="s">
        <v>1980</v>
      </c>
      <c r="M176" s="29" t="s">
        <v>1932</v>
      </c>
      <c r="N176" s="29" t="s">
        <v>1980</v>
      </c>
      <c r="O176" s="29" t="s">
        <v>1932</v>
      </c>
      <c r="P176" s="29" t="s">
        <v>1980</v>
      </c>
      <c r="Q176" s="29" t="s">
        <v>1932</v>
      </c>
      <c r="R176" s="29" t="s">
        <v>1980</v>
      </c>
      <c r="S176" s="29" t="s">
        <v>1932</v>
      </c>
      <c r="T176" s="52" t="s">
        <v>1980</v>
      </c>
    </row>
    <row r="177" spans="1:20" ht="15.75">
      <c r="A177" s="325"/>
      <c r="B177" s="328"/>
      <c r="C177" s="327" t="s">
        <v>1960</v>
      </c>
      <c r="D177" s="31" t="s">
        <v>504</v>
      </c>
      <c r="E177" s="29" t="s">
        <v>1932</v>
      </c>
      <c r="F177" s="29" t="s">
        <v>1980</v>
      </c>
      <c r="G177" s="29" t="s">
        <v>1932</v>
      </c>
      <c r="H177" s="29" t="s">
        <v>1980</v>
      </c>
      <c r="I177" s="29" t="s">
        <v>1932</v>
      </c>
      <c r="J177" s="29" t="s">
        <v>1980</v>
      </c>
      <c r="K177" s="29" t="s">
        <v>1932</v>
      </c>
      <c r="L177" s="29" t="s">
        <v>1980</v>
      </c>
      <c r="M177" s="29" t="s">
        <v>1932</v>
      </c>
      <c r="N177" s="29" t="s">
        <v>1980</v>
      </c>
      <c r="O177" s="29" t="s">
        <v>1932</v>
      </c>
      <c r="P177" s="29" t="s">
        <v>1980</v>
      </c>
      <c r="Q177" s="29" t="s">
        <v>1932</v>
      </c>
      <c r="R177" s="29" t="s">
        <v>1980</v>
      </c>
      <c r="S177" s="29" t="s">
        <v>1932</v>
      </c>
      <c r="T177" s="52" t="s">
        <v>1980</v>
      </c>
    </row>
    <row r="178" spans="1:20" ht="31.5">
      <c r="A178" s="325"/>
      <c r="B178" s="328"/>
      <c r="C178" s="328"/>
      <c r="D178" s="31" t="s">
        <v>505</v>
      </c>
      <c r="E178" s="29" t="s">
        <v>1932</v>
      </c>
      <c r="F178" s="29" t="s">
        <v>1980</v>
      </c>
      <c r="G178" s="29" t="s">
        <v>1932</v>
      </c>
      <c r="H178" s="29" t="s">
        <v>1980</v>
      </c>
      <c r="I178" s="29" t="s">
        <v>1932</v>
      </c>
      <c r="J178" s="29" t="s">
        <v>1980</v>
      </c>
      <c r="K178" s="29" t="s">
        <v>1932</v>
      </c>
      <c r="L178" s="29" t="s">
        <v>1980</v>
      </c>
      <c r="M178" s="29" t="s">
        <v>1932</v>
      </c>
      <c r="N178" s="29" t="s">
        <v>1980</v>
      </c>
      <c r="O178" s="29" t="s">
        <v>1932</v>
      </c>
      <c r="P178" s="29" t="s">
        <v>1980</v>
      </c>
      <c r="Q178" s="29" t="s">
        <v>1932</v>
      </c>
      <c r="R178" s="29" t="s">
        <v>1980</v>
      </c>
      <c r="S178" s="29" t="s">
        <v>1932</v>
      </c>
      <c r="T178" s="52" t="s">
        <v>1980</v>
      </c>
    </row>
    <row r="179" spans="1:20" ht="32.25" thickBot="1">
      <c r="A179" s="326"/>
      <c r="B179" s="329"/>
      <c r="C179" s="329"/>
      <c r="D179" s="84" t="s">
        <v>506</v>
      </c>
      <c r="E179" s="53" t="s">
        <v>1932</v>
      </c>
      <c r="F179" s="53" t="s">
        <v>1980</v>
      </c>
      <c r="G179" s="53" t="s">
        <v>1932</v>
      </c>
      <c r="H179" s="53" t="s">
        <v>1980</v>
      </c>
      <c r="I179" s="53" t="s">
        <v>1932</v>
      </c>
      <c r="J179" s="53" t="s">
        <v>1980</v>
      </c>
      <c r="K179" s="53" t="s">
        <v>1932</v>
      </c>
      <c r="L179" s="53" t="s">
        <v>1980</v>
      </c>
      <c r="M179" s="53" t="s">
        <v>1932</v>
      </c>
      <c r="N179" s="53" t="s">
        <v>1980</v>
      </c>
      <c r="O179" s="53" t="s">
        <v>1932</v>
      </c>
      <c r="P179" s="53" t="s">
        <v>1980</v>
      </c>
      <c r="Q179" s="53" t="s">
        <v>1932</v>
      </c>
      <c r="R179" s="53" t="s">
        <v>1980</v>
      </c>
      <c r="S179" s="53" t="s">
        <v>1932</v>
      </c>
      <c r="T179" s="54" t="s">
        <v>1980</v>
      </c>
    </row>
    <row r="180" spans="1:20" ht="15.75">
      <c r="A180" s="309">
        <v>29</v>
      </c>
      <c r="B180" s="291" t="s">
        <v>610</v>
      </c>
      <c r="C180" s="291" t="s">
        <v>579</v>
      </c>
      <c r="D180" s="46" t="s">
        <v>1933</v>
      </c>
      <c r="E180" s="46" t="s">
        <v>1932</v>
      </c>
      <c r="F180" s="46" t="s">
        <v>1980</v>
      </c>
      <c r="G180" s="46" t="s">
        <v>1932</v>
      </c>
      <c r="H180" s="46" t="s">
        <v>1980</v>
      </c>
      <c r="I180" s="46" t="s">
        <v>1932</v>
      </c>
      <c r="J180" s="46" t="s">
        <v>1980</v>
      </c>
      <c r="K180" s="46" t="s">
        <v>1932</v>
      </c>
      <c r="L180" s="46" t="s">
        <v>1980</v>
      </c>
      <c r="M180" s="46" t="s">
        <v>1932</v>
      </c>
      <c r="N180" s="46" t="s">
        <v>1980</v>
      </c>
      <c r="O180" s="46" t="s">
        <v>1932</v>
      </c>
      <c r="P180" s="46" t="s">
        <v>1980</v>
      </c>
      <c r="Q180" s="46" t="s">
        <v>1932</v>
      </c>
      <c r="R180" s="46" t="s">
        <v>1980</v>
      </c>
      <c r="S180" s="46" t="s">
        <v>1932</v>
      </c>
      <c r="T180" s="63" t="s">
        <v>1980</v>
      </c>
    </row>
    <row r="181" spans="1:20" ht="31.5">
      <c r="A181" s="310"/>
      <c r="B181" s="312"/>
      <c r="C181" s="289"/>
      <c r="D181" s="29" t="s">
        <v>2053</v>
      </c>
      <c r="E181" s="29" t="s">
        <v>1932</v>
      </c>
      <c r="F181" s="29" t="s">
        <v>1980</v>
      </c>
      <c r="G181" s="29" t="s">
        <v>1932</v>
      </c>
      <c r="H181" s="29" t="s">
        <v>1980</v>
      </c>
      <c r="I181" s="29" t="s">
        <v>1932</v>
      </c>
      <c r="J181" s="29" t="s">
        <v>1980</v>
      </c>
      <c r="K181" s="29" t="s">
        <v>1932</v>
      </c>
      <c r="L181" s="29" t="s">
        <v>1980</v>
      </c>
      <c r="M181" s="29" t="s">
        <v>1932</v>
      </c>
      <c r="N181" s="29" t="s">
        <v>1980</v>
      </c>
      <c r="O181" s="29" t="s">
        <v>1932</v>
      </c>
      <c r="P181" s="29" t="s">
        <v>1980</v>
      </c>
      <c r="Q181" s="29" t="s">
        <v>1932</v>
      </c>
      <c r="R181" s="29" t="s">
        <v>1980</v>
      </c>
      <c r="S181" s="29" t="s">
        <v>1932</v>
      </c>
      <c r="T181" s="52" t="s">
        <v>1980</v>
      </c>
    </row>
    <row r="182" spans="1:20" ht="31.5">
      <c r="A182" s="310"/>
      <c r="B182" s="312"/>
      <c r="C182" s="289"/>
      <c r="D182" s="29" t="s">
        <v>2024</v>
      </c>
      <c r="E182" s="29" t="s">
        <v>1932</v>
      </c>
      <c r="F182" s="29" t="s">
        <v>1980</v>
      </c>
      <c r="G182" s="29" t="s">
        <v>1932</v>
      </c>
      <c r="H182" s="29" t="s">
        <v>1980</v>
      </c>
      <c r="I182" s="29" t="s">
        <v>1932</v>
      </c>
      <c r="J182" s="29" t="s">
        <v>1980</v>
      </c>
      <c r="K182" s="29" t="s">
        <v>1932</v>
      </c>
      <c r="L182" s="29" t="s">
        <v>1980</v>
      </c>
      <c r="M182" s="29" t="s">
        <v>1932</v>
      </c>
      <c r="N182" s="29" t="s">
        <v>1980</v>
      </c>
      <c r="O182" s="29" t="s">
        <v>1932</v>
      </c>
      <c r="P182" s="29" t="s">
        <v>1980</v>
      </c>
      <c r="Q182" s="29" t="s">
        <v>1932</v>
      </c>
      <c r="R182" s="29" t="s">
        <v>1980</v>
      </c>
      <c r="S182" s="29" t="s">
        <v>1932</v>
      </c>
      <c r="T182" s="52" t="s">
        <v>1980</v>
      </c>
    </row>
    <row r="183" spans="1:20" ht="15.75">
      <c r="A183" s="310"/>
      <c r="B183" s="312"/>
      <c r="C183" s="288" t="s">
        <v>581</v>
      </c>
      <c r="D183" s="29" t="s">
        <v>1933</v>
      </c>
      <c r="E183" s="29" t="s">
        <v>1932</v>
      </c>
      <c r="F183" s="29" t="s">
        <v>1980</v>
      </c>
      <c r="G183" s="29" t="s">
        <v>1932</v>
      </c>
      <c r="H183" s="29" t="s">
        <v>1980</v>
      </c>
      <c r="I183" s="29" t="s">
        <v>1932</v>
      </c>
      <c r="J183" s="29" t="s">
        <v>1980</v>
      </c>
      <c r="K183" s="29" t="s">
        <v>1932</v>
      </c>
      <c r="L183" s="29" t="s">
        <v>1980</v>
      </c>
      <c r="M183" s="29" t="s">
        <v>1932</v>
      </c>
      <c r="N183" s="29" t="s">
        <v>1980</v>
      </c>
      <c r="O183" s="29" t="s">
        <v>1932</v>
      </c>
      <c r="P183" s="29" t="s">
        <v>1980</v>
      </c>
      <c r="Q183" s="29" t="s">
        <v>1932</v>
      </c>
      <c r="R183" s="29" t="s">
        <v>1980</v>
      </c>
      <c r="S183" s="29" t="s">
        <v>1932</v>
      </c>
      <c r="T183" s="52" t="s">
        <v>1980</v>
      </c>
    </row>
    <row r="184" spans="1:20" ht="31.5">
      <c r="A184" s="310"/>
      <c r="B184" s="312"/>
      <c r="C184" s="289"/>
      <c r="D184" s="29" t="s">
        <v>2053</v>
      </c>
      <c r="E184" s="29" t="s">
        <v>1932</v>
      </c>
      <c r="F184" s="29" t="s">
        <v>1980</v>
      </c>
      <c r="G184" s="29" t="s">
        <v>1932</v>
      </c>
      <c r="H184" s="29" t="s">
        <v>1980</v>
      </c>
      <c r="I184" s="29" t="s">
        <v>1932</v>
      </c>
      <c r="J184" s="29" t="s">
        <v>1980</v>
      </c>
      <c r="K184" s="29" t="s">
        <v>1932</v>
      </c>
      <c r="L184" s="29" t="s">
        <v>1980</v>
      </c>
      <c r="M184" s="29" t="s">
        <v>1932</v>
      </c>
      <c r="N184" s="29" t="s">
        <v>1980</v>
      </c>
      <c r="O184" s="29" t="s">
        <v>1932</v>
      </c>
      <c r="P184" s="29" t="s">
        <v>1980</v>
      </c>
      <c r="Q184" s="29" t="s">
        <v>1932</v>
      </c>
      <c r="R184" s="29" t="s">
        <v>1980</v>
      </c>
      <c r="S184" s="29" t="s">
        <v>1932</v>
      </c>
      <c r="T184" s="52" t="s">
        <v>1980</v>
      </c>
    </row>
    <row r="185" spans="1:20" ht="31.5">
      <c r="A185" s="310"/>
      <c r="B185" s="312"/>
      <c r="C185" s="290"/>
      <c r="D185" s="29" t="s">
        <v>2024</v>
      </c>
      <c r="E185" s="29" t="s">
        <v>1932</v>
      </c>
      <c r="F185" s="29" t="s">
        <v>1980</v>
      </c>
      <c r="G185" s="29" t="s">
        <v>1932</v>
      </c>
      <c r="H185" s="29" t="s">
        <v>1980</v>
      </c>
      <c r="I185" s="29" t="s">
        <v>1932</v>
      </c>
      <c r="J185" s="29" t="s">
        <v>1980</v>
      </c>
      <c r="K185" s="29" t="s">
        <v>1932</v>
      </c>
      <c r="L185" s="29" t="s">
        <v>1980</v>
      </c>
      <c r="M185" s="29" t="s">
        <v>1932</v>
      </c>
      <c r="N185" s="29" t="s">
        <v>1980</v>
      </c>
      <c r="O185" s="29" t="s">
        <v>1932</v>
      </c>
      <c r="P185" s="29" t="s">
        <v>1980</v>
      </c>
      <c r="Q185" s="29" t="s">
        <v>1932</v>
      </c>
      <c r="R185" s="29" t="s">
        <v>1980</v>
      </c>
      <c r="S185" s="29" t="s">
        <v>1932</v>
      </c>
      <c r="T185" s="52" t="s">
        <v>1980</v>
      </c>
    </row>
    <row r="186" spans="1:20" ht="15.75">
      <c r="A186" s="310"/>
      <c r="B186" s="312"/>
      <c r="C186" s="288" t="s">
        <v>583</v>
      </c>
      <c r="D186" s="29" t="s">
        <v>1933</v>
      </c>
      <c r="E186" s="29" t="s">
        <v>1932</v>
      </c>
      <c r="F186" s="29" t="s">
        <v>1980</v>
      </c>
      <c r="G186" s="29" t="s">
        <v>1932</v>
      </c>
      <c r="H186" s="29" t="s">
        <v>1980</v>
      </c>
      <c r="I186" s="29" t="s">
        <v>1932</v>
      </c>
      <c r="J186" s="29" t="s">
        <v>1980</v>
      </c>
      <c r="K186" s="29" t="s">
        <v>1932</v>
      </c>
      <c r="L186" s="29" t="s">
        <v>1980</v>
      </c>
      <c r="M186" s="29" t="s">
        <v>1932</v>
      </c>
      <c r="N186" s="29" t="s">
        <v>1980</v>
      </c>
      <c r="O186" s="29" t="s">
        <v>1932</v>
      </c>
      <c r="P186" s="29" t="s">
        <v>1980</v>
      </c>
      <c r="Q186" s="29" t="s">
        <v>1932</v>
      </c>
      <c r="R186" s="29" t="s">
        <v>1980</v>
      </c>
      <c r="S186" s="29" t="s">
        <v>1932</v>
      </c>
      <c r="T186" s="52" t="s">
        <v>1980</v>
      </c>
    </row>
    <row r="187" spans="1:20" ht="31.5">
      <c r="A187" s="310"/>
      <c r="B187" s="312"/>
      <c r="C187" s="289"/>
      <c r="D187" s="29" t="s">
        <v>2053</v>
      </c>
      <c r="E187" s="29" t="s">
        <v>1932</v>
      </c>
      <c r="F187" s="29" t="s">
        <v>1980</v>
      </c>
      <c r="G187" s="29" t="s">
        <v>1932</v>
      </c>
      <c r="H187" s="29" t="s">
        <v>1980</v>
      </c>
      <c r="I187" s="29" t="s">
        <v>1932</v>
      </c>
      <c r="J187" s="29" t="s">
        <v>1980</v>
      </c>
      <c r="K187" s="29" t="s">
        <v>1932</v>
      </c>
      <c r="L187" s="29" t="s">
        <v>1980</v>
      </c>
      <c r="M187" s="29" t="s">
        <v>1932</v>
      </c>
      <c r="N187" s="29" t="s">
        <v>1980</v>
      </c>
      <c r="O187" s="29" t="s">
        <v>1932</v>
      </c>
      <c r="P187" s="29" t="s">
        <v>1980</v>
      </c>
      <c r="Q187" s="29" t="s">
        <v>1932</v>
      </c>
      <c r="R187" s="29" t="s">
        <v>1980</v>
      </c>
      <c r="S187" s="29" t="s">
        <v>1932</v>
      </c>
      <c r="T187" s="52" t="s">
        <v>1980</v>
      </c>
    </row>
    <row r="188" spans="1:20" ht="31.5">
      <c r="A188" s="310"/>
      <c r="B188" s="312"/>
      <c r="C188" s="290"/>
      <c r="D188" s="29" t="s">
        <v>2024</v>
      </c>
      <c r="E188" s="29" t="s">
        <v>1932</v>
      </c>
      <c r="F188" s="29" t="s">
        <v>1980</v>
      </c>
      <c r="G188" s="29" t="s">
        <v>1932</v>
      </c>
      <c r="H188" s="29" t="s">
        <v>1980</v>
      </c>
      <c r="I188" s="29" t="s">
        <v>1932</v>
      </c>
      <c r="J188" s="29" t="s">
        <v>1980</v>
      </c>
      <c r="K188" s="29" t="s">
        <v>1932</v>
      </c>
      <c r="L188" s="29" t="s">
        <v>1980</v>
      </c>
      <c r="M188" s="29" t="s">
        <v>1932</v>
      </c>
      <c r="N188" s="29" t="s">
        <v>1980</v>
      </c>
      <c r="O188" s="29" t="s">
        <v>1932</v>
      </c>
      <c r="P188" s="29" t="s">
        <v>1980</v>
      </c>
      <c r="Q188" s="29" t="s">
        <v>1932</v>
      </c>
      <c r="R188" s="29" t="s">
        <v>1980</v>
      </c>
      <c r="S188" s="29" t="s">
        <v>1932</v>
      </c>
      <c r="T188" s="52" t="s">
        <v>1980</v>
      </c>
    </row>
    <row r="189" spans="1:20" ht="15.75">
      <c r="A189" s="310"/>
      <c r="B189" s="312"/>
      <c r="C189" s="289" t="s">
        <v>585</v>
      </c>
      <c r="D189" s="37" t="s">
        <v>1933</v>
      </c>
      <c r="E189" s="29" t="s">
        <v>1932</v>
      </c>
      <c r="F189" s="29" t="s">
        <v>1980</v>
      </c>
      <c r="G189" s="29" t="s">
        <v>1932</v>
      </c>
      <c r="H189" s="29" t="s">
        <v>1980</v>
      </c>
      <c r="I189" s="29" t="s">
        <v>1932</v>
      </c>
      <c r="J189" s="29" t="s">
        <v>1980</v>
      </c>
      <c r="K189" s="29" t="s">
        <v>1932</v>
      </c>
      <c r="L189" s="29" t="s">
        <v>1980</v>
      </c>
      <c r="M189" s="29" t="s">
        <v>1932</v>
      </c>
      <c r="N189" s="29" t="s">
        <v>1980</v>
      </c>
      <c r="O189" s="29" t="s">
        <v>1932</v>
      </c>
      <c r="P189" s="29" t="s">
        <v>1980</v>
      </c>
      <c r="Q189" s="29" t="s">
        <v>1932</v>
      </c>
      <c r="R189" s="29" t="s">
        <v>1980</v>
      </c>
      <c r="S189" s="29" t="s">
        <v>1932</v>
      </c>
      <c r="T189" s="52" t="s">
        <v>1980</v>
      </c>
    </row>
    <row r="190" spans="1:20" ht="31.5">
      <c r="A190" s="310"/>
      <c r="B190" s="312"/>
      <c r="C190" s="289"/>
      <c r="D190" s="29" t="s">
        <v>2053</v>
      </c>
      <c r="E190" s="29" t="s">
        <v>1932</v>
      </c>
      <c r="F190" s="29" t="s">
        <v>1980</v>
      </c>
      <c r="G190" s="29" t="s">
        <v>1932</v>
      </c>
      <c r="H190" s="29" t="s">
        <v>1980</v>
      </c>
      <c r="I190" s="29" t="s">
        <v>1932</v>
      </c>
      <c r="J190" s="29" t="s">
        <v>1980</v>
      </c>
      <c r="K190" s="29" t="s">
        <v>1932</v>
      </c>
      <c r="L190" s="29" t="s">
        <v>1980</v>
      </c>
      <c r="M190" s="29" t="s">
        <v>1932</v>
      </c>
      <c r="N190" s="29" t="s">
        <v>1980</v>
      </c>
      <c r="O190" s="29" t="s">
        <v>1932</v>
      </c>
      <c r="P190" s="29" t="s">
        <v>1980</v>
      </c>
      <c r="Q190" s="29" t="s">
        <v>1932</v>
      </c>
      <c r="R190" s="29" t="s">
        <v>1980</v>
      </c>
      <c r="S190" s="29" t="s">
        <v>1932</v>
      </c>
      <c r="T190" s="52" t="s">
        <v>1980</v>
      </c>
    </row>
    <row r="191" spans="1:20" ht="31.5">
      <c r="A191" s="311"/>
      <c r="B191" s="313"/>
      <c r="C191" s="290"/>
      <c r="D191" s="29" t="s">
        <v>2024</v>
      </c>
      <c r="E191" s="29" t="s">
        <v>1932</v>
      </c>
      <c r="F191" s="29" t="s">
        <v>1980</v>
      </c>
      <c r="G191" s="29" t="s">
        <v>1932</v>
      </c>
      <c r="H191" s="29" t="s">
        <v>1980</v>
      </c>
      <c r="I191" s="29" t="s">
        <v>1932</v>
      </c>
      <c r="J191" s="29" t="s">
        <v>1980</v>
      </c>
      <c r="K191" s="29" t="s">
        <v>1932</v>
      </c>
      <c r="L191" s="29" t="s">
        <v>1980</v>
      </c>
      <c r="M191" s="29" t="s">
        <v>1932</v>
      </c>
      <c r="N191" s="29" t="s">
        <v>1980</v>
      </c>
      <c r="O191" s="29" t="s">
        <v>1932</v>
      </c>
      <c r="P191" s="29" t="s">
        <v>1980</v>
      </c>
      <c r="Q191" s="29" t="s">
        <v>1932</v>
      </c>
      <c r="R191" s="29" t="s">
        <v>1980</v>
      </c>
      <c r="S191" s="29" t="s">
        <v>1932</v>
      </c>
      <c r="T191" s="52" t="s">
        <v>1980</v>
      </c>
    </row>
    <row r="192" spans="1:20" ht="15.75">
      <c r="A192" s="259">
        <v>30</v>
      </c>
      <c r="B192" s="288" t="s">
        <v>611</v>
      </c>
      <c r="C192" s="288" t="s">
        <v>588</v>
      </c>
      <c r="D192" s="29" t="s">
        <v>1933</v>
      </c>
      <c r="E192" s="29" t="s">
        <v>1932</v>
      </c>
      <c r="F192" s="29" t="s">
        <v>1980</v>
      </c>
      <c r="G192" s="29" t="s">
        <v>1932</v>
      </c>
      <c r="H192" s="29" t="s">
        <v>1980</v>
      </c>
      <c r="I192" s="29" t="s">
        <v>1932</v>
      </c>
      <c r="J192" s="29" t="s">
        <v>1980</v>
      </c>
      <c r="K192" s="29" t="s">
        <v>1932</v>
      </c>
      <c r="L192" s="29" t="s">
        <v>1980</v>
      </c>
      <c r="M192" s="29" t="s">
        <v>1932</v>
      </c>
      <c r="N192" s="29" t="s">
        <v>1980</v>
      </c>
      <c r="O192" s="29" t="s">
        <v>1932</v>
      </c>
      <c r="P192" s="29" t="s">
        <v>1980</v>
      </c>
      <c r="Q192" s="29" t="s">
        <v>1932</v>
      </c>
      <c r="R192" s="29" t="s">
        <v>1980</v>
      </c>
      <c r="S192" s="29" t="s">
        <v>1932</v>
      </c>
      <c r="T192" s="52" t="s">
        <v>1980</v>
      </c>
    </row>
    <row r="193" spans="1:20" ht="31.5">
      <c r="A193" s="310"/>
      <c r="B193" s="312"/>
      <c r="C193" s="289"/>
      <c r="D193" s="29" t="s">
        <v>2053</v>
      </c>
      <c r="E193" s="29" t="s">
        <v>1932</v>
      </c>
      <c r="F193" s="29" t="s">
        <v>1980</v>
      </c>
      <c r="G193" s="29" t="s">
        <v>1932</v>
      </c>
      <c r="H193" s="29" t="s">
        <v>1980</v>
      </c>
      <c r="I193" s="29" t="s">
        <v>1932</v>
      </c>
      <c r="J193" s="29" t="s">
        <v>1980</v>
      </c>
      <c r="K193" s="29" t="s">
        <v>1932</v>
      </c>
      <c r="L193" s="29" t="s">
        <v>1980</v>
      </c>
      <c r="M193" s="29" t="s">
        <v>1932</v>
      </c>
      <c r="N193" s="29" t="s">
        <v>1980</v>
      </c>
      <c r="O193" s="29" t="s">
        <v>1932</v>
      </c>
      <c r="P193" s="29" t="s">
        <v>1980</v>
      </c>
      <c r="Q193" s="29" t="s">
        <v>1932</v>
      </c>
      <c r="R193" s="29" t="s">
        <v>1980</v>
      </c>
      <c r="S193" s="29" t="s">
        <v>1932</v>
      </c>
      <c r="T193" s="52" t="s">
        <v>1980</v>
      </c>
    </row>
    <row r="194" spans="1:20" ht="31.5">
      <c r="A194" s="310"/>
      <c r="B194" s="312"/>
      <c r="C194" s="290"/>
      <c r="D194" s="29" t="s">
        <v>2024</v>
      </c>
      <c r="E194" s="29" t="s">
        <v>1932</v>
      </c>
      <c r="F194" s="29" t="s">
        <v>1980</v>
      </c>
      <c r="G194" s="29" t="s">
        <v>1932</v>
      </c>
      <c r="H194" s="29" t="s">
        <v>1980</v>
      </c>
      <c r="I194" s="29" t="s">
        <v>1932</v>
      </c>
      <c r="J194" s="29" t="s">
        <v>1980</v>
      </c>
      <c r="K194" s="29" t="s">
        <v>1932</v>
      </c>
      <c r="L194" s="29" t="s">
        <v>1980</v>
      </c>
      <c r="M194" s="29" t="s">
        <v>1932</v>
      </c>
      <c r="N194" s="29" t="s">
        <v>1980</v>
      </c>
      <c r="O194" s="29" t="s">
        <v>1932</v>
      </c>
      <c r="P194" s="29" t="s">
        <v>1980</v>
      </c>
      <c r="Q194" s="29" t="s">
        <v>1932</v>
      </c>
      <c r="R194" s="29" t="s">
        <v>1980</v>
      </c>
      <c r="S194" s="29" t="s">
        <v>1932</v>
      </c>
      <c r="T194" s="52" t="s">
        <v>1980</v>
      </c>
    </row>
    <row r="195" spans="1:20" ht="15.75">
      <c r="A195" s="310"/>
      <c r="B195" s="312"/>
      <c r="C195" s="288" t="s">
        <v>590</v>
      </c>
      <c r="D195" s="29" t="s">
        <v>1933</v>
      </c>
      <c r="E195" s="29" t="s">
        <v>1932</v>
      </c>
      <c r="F195" s="29" t="s">
        <v>1980</v>
      </c>
      <c r="G195" s="29" t="s">
        <v>1932</v>
      </c>
      <c r="H195" s="29" t="s">
        <v>1980</v>
      </c>
      <c r="I195" s="29" t="s">
        <v>1932</v>
      </c>
      <c r="J195" s="29" t="s">
        <v>1980</v>
      </c>
      <c r="K195" s="29" t="s">
        <v>1932</v>
      </c>
      <c r="L195" s="29" t="s">
        <v>1980</v>
      </c>
      <c r="M195" s="29" t="s">
        <v>1932</v>
      </c>
      <c r="N195" s="29" t="s">
        <v>1980</v>
      </c>
      <c r="O195" s="29" t="s">
        <v>1932</v>
      </c>
      <c r="P195" s="29" t="s">
        <v>1980</v>
      </c>
      <c r="Q195" s="29" t="s">
        <v>1932</v>
      </c>
      <c r="R195" s="29" t="s">
        <v>1980</v>
      </c>
      <c r="S195" s="29" t="s">
        <v>1932</v>
      </c>
      <c r="T195" s="52" t="s">
        <v>1980</v>
      </c>
    </row>
    <row r="196" spans="1:20" ht="31.5">
      <c r="A196" s="310"/>
      <c r="B196" s="312"/>
      <c r="C196" s="289"/>
      <c r="D196" s="29" t="s">
        <v>2053</v>
      </c>
      <c r="E196" s="29" t="s">
        <v>1932</v>
      </c>
      <c r="F196" s="29" t="s">
        <v>1980</v>
      </c>
      <c r="G196" s="29" t="s">
        <v>1932</v>
      </c>
      <c r="H196" s="29" t="s">
        <v>1980</v>
      </c>
      <c r="I196" s="29" t="s">
        <v>1932</v>
      </c>
      <c r="J196" s="29" t="s">
        <v>1980</v>
      </c>
      <c r="K196" s="29" t="s">
        <v>1932</v>
      </c>
      <c r="L196" s="29" t="s">
        <v>1980</v>
      </c>
      <c r="M196" s="29" t="s">
        <v>1932</v>
      </c>
      <c r="N196" s="29" t="s">
        <v>1980</v>
      </c>
      <c r="O196" s="29" t="s">
        <v>1932</v>
      </c>
      <c r="P196" s="29" t="s">
        <v>1980</v>
      </c>
      <c r="Q196" s="29" t="s">
        <v>1932</v>
      </c>
      <c r="R196" s="29" t="s">
        <v>1980</v>
      </c>
      <c r="S196" s="29" t="s">
        <v>1932</v>
      </c>
      <c r="T196" s="52" t="s">
        <v>1980</v>
      </c>
    </row>
    <row r="197" spans="1:20" ht="31.5">
      <c r="A197" s="310"/>
      <c r="B197" s="312"/>
      <c r="C197" s="290"/>
      <c r="D197" s="29" t="s">
        <v>2024</v>
      </c>
      <c r="E197" s="29" t="s">
        <v>1932</v>
      </c>
      <c r="F197" s="29" t="s">
        <v>1980</v>
      </c>
      <c r="G197" s="29" t="s">
        <v>1932</v>
      </c>
      <c r="H197" s="29" t="s">
        <v>1980</v>
      </c>
      <c r="I197" s="29" t="s">
        <v>1932</v>
      </c>
      <c r="J197" s="29" t="s">
        <v>1980</v>
      </c>
      <c r="K197" s="29" t="s">
        <v>1932</v>
      </c>
      <c r="L197" s="29" t="s">
        <v>1980</v>
      </c>
      <c r="M197" s="29" t="s">
        <v>1932</v>
      </c>
      <c r="N197" s="29" t="s">
        <v>1980</v>
      </c>
      <c r="O197" s="29" t="s">
        <v>1932</v>
      </c>
      <c r="P197" s="29" t="s">
        <v>1980</v>
      </c>
      <c r="Q197" s="29" t="s">
        <v>1932</v>
      </c>
      <c r="R197" s="29" t="s">
        <v>1980</v>
      </c>
      <c r="S197" s="29" t="s">
        <v>1932</v>
      </c>
      <c r="T197" s="52" t="s">
        <v>1980</v>
      </c>
    </row>
    <row r="198" spans="1:20" ht="15.75">
      <c r="A198" s="259">
        <v>31</v>
      </c>
      <c r="B198" s="288" t="s">
        <v>612</v>
      </c>
      <c r="C198" s="288" t="s">
        <v>593</v>
      </c>
      <c r="D198" s="37" t="s">
        <v>1933</v>
      </c>
      <c r="E198" s="29" t="s">
        <v>1932</v>
      </c>
      <c r="F198" s="29" t="s">
        <v>1980</v>
      </c>
      <c r="G198" s="29" t="s">
        <v>1932</v>
      </c>
      <c r="H198" s="29" t="s">
        <v>1980</v>
      </c>
      <c r="I198" s="29" t="s">
        <v>1932</v>
      </c>
      <c r="J198" s="29" t="s">
        <v>1980</v>
      </c>
      <c r="K198" s="29" t="s">
        <v>1932</v>
      </c>
      <c r="L198" s="29" t="s">
        <v>1980</v>
      </c>
      <c r="M198" s="29" t="s">
        <v>1932</v>
      </c>
      <c r="N198" s="29" t="s">
        <v>1980</v>
      </c>
      <c r="O198" s="29" t="s">
        <v>1932</v>
      </c>
      <c r="P198" s="29" t="s">
        <v>1980</v>
      </c>
      <c r="Q198" s="29" t="s">
        <v>1932</v>
      </c>
      <c r="R198" s="29" t="s">
        <v>1980</v>
      </c>
      <c r="S198" s="29" t="s">
        <v>1932</v>
      </c>
      <c r="T198" s="52" t="s">
        <v>1980</v>
      </c>
    </row>
    <row r="199" spans="1:20" ht="31.5">
      <c r="A199" s="260"/>
      <c r="B199" s="289"/>
      <c r="C199" s="289"/>
      <c r="D199" s="29" t="s">
        <v>2053</v>
      </c>
      <c r="E199" s="29" t="s">
        <v>1932</v>
      </c>
      <c r="F199" s="29" t="s">
        <v>1980</v>
      </c>
      <c r="G199" s="29" t="s">
        <v>1932</v>
      </c>
      <c r="H199" s="29" t="s">
        <v>1980</v>
      </c>
      <c r="I199" s="29" t="s">
        <v>1932</v>
      </c>
      <c r="J199" s="29" t="s">
        <v>1980</v>
      </c>
      <c r="K199" s="29" t="s">
        <v>1932</v>
      </c>
      <c r="L199" s="29" t="s">
        <v>1980</v>
      </c>
      <c r="M199" s="29" t="s">
        <v>1932</v>
      </c>
      <c r="N199" s="29" t="s">
        <v>1980</v>
      </c>
      <c r="O199" s="29" t="s">
        <v>1932</v>
      </c>
      <c r="P199" s="29" t="s">
        <v>1980</v>
      </c>
      <c r="Q199" s="29" t="s">
        <v>1932</v>
      </c>
      <c r="R199" s="29" t="s">
        <v>1980</v>
      </c>
      <c r="S199" s="29" t="s">
        <v>1932</v>
      </c>
      <c r="T199" s="52" t="s">
        <v>1980</v>
      </c>
    </row>
    <row r="200" spans="1:20" ht="31.5">
      <c r="A200" s="260"/>
      <c r="B200" s="289"/>
      <c r="C200" s="290"/>
      <c r="D200" s="29" t="s">
        <v>2024</v>
      </c>
      <c r="E200" s="29" t="s">
        <v>1932</v>
      </c>
      <c r="F200" s="29" t="s">
        <v>1980</v>
      </c>
      <c r="G200" s="29" t="s">
        <v>1932</v>
      </c>
      <c r="H200" s="29" t="s">
        <v>1980</v>
      </c>
      <c r="I200" s="29" t="s">
        <v>1932</v>
      </c>
      <c r="J200" s="29" t="s">
        <v>1980</v>
      </c>
      <c r="K200" s="29" t="s">
        <v>1932</v>
      </c>
      <c r="L200" s="29" t="s">
        <v>1980</v>
      </c>
      <c r="M200" s="29" t="s">
        <v>1932</v>
      </c>
      <c r="N200" s="29" t="s">
        <v>1980</v>
      </c>
      <c r="O200" s="29" t="s">
        <v>1932</v>
      </c>
      <c r="P200" s="29" t="s">
        <v>1980</v>
      </c>
      <c r="Q200" s="29" t="s">
        <v>1932</v>
      </c>
      <c r="R200" s="29" t="s">
        <v>1980</v>
      </c>
      <c r="S200" s="29" t="s">
        <v>1932</v>
      </c>
      <c r="T200" s="52" t="s">
        <v>1980</v>
      </c>
    </row>
    <row r="201" spans="1:20" ht="15.75">
      <c r="A201" s="259">
        <v>32</v>
      </c>
      <c r="B201" s="288" t="s">
        <v>613</v>
      </c>
      <c r="C201" s="288" t="s">
        <v>595</v>
      </c>
      <c r="D201" s="29" t="s">
        <v>1933</v>
      </c>
      <c r="E201" s="29" t="s">
        <v>1932</v>
      </c>
      <c r="F201" s="29" t="s">
        <v>1980</v>
      </c>
      <c r="G201" s="29" t="s">
        <v>1932</v>
      </c>
      <c r="H201" s="29" t="s">
        <v>1980</v>
      </c>
      <c r="I201" s="29" t="s">
        <v>1932</v>
      </c>
      <c r="J201" s="29" t="s">
        <v>1980</v>
      </c>
      <c r="K201" s="29" t="s">
        <v>1932</v>
      </c>
      <c r="L201" s="29" t="s">
        <v>1980</v>
      </c>
      <c r="M201" s="29" t="s">
        <v>1932</v>
      </c>
      <c r="N201" s="29" t="s">
        <v>1980</v>
      </c>
      <c r="O201" s="29" t="s">
        <v>1932</v>
      </c>
      <c r="P201" s="29" t="s">
        <v>1980</v>
      </c>
      <c r="Q201" s="29" t="s">
        <v>1932</v>
      </c>
      <c r="R201" s="29" t="s">
        <v>1980</v>
      </c>
      <c r="S201" s="29" t="s">
        <v>1932</v>
      </c>
      <c r="T201" s="52" t="s">
        <v>1980</v>
      </c>
    </row>
    <row r="202" spans="1:20" ht="31.5">
      <c r="A202" s="260"/>
      <c r="B202" s="289"/>
      <c r="C202" s="289"/>
      <c r="D202" s="29" t="s">
        <v>2053</v>
      </c>
      <c r="E202" s="29" t="s">
        <v>1932</v>
      </c>
      <c r="F202" s="29" t="s">
        <v>1980</v>
      </c>
      <c r="G202" s="29" t="s">
        <v>1932</v>
      </c>
      <c r="H202" s="29" t="s">
        <v>1980</v>
      </c>
      <c r="I202" s="29" t="s">
        <v>1932</v>
      </c>
      <c r="J202" s="29" t="s">
        <v>1980</v>
      </c>
      <c r="K202" s="29" t="s">
        <v>1932</v>
      </c>
      <c r="L202" s="29" t="s">
        <v>1980</v>
      </c>
      <c r="M202" s="29" t="s">
        <v>1932</v>
      </c>
      <c r="N202" s="29" t="s">
        <v>1980</v>
      </c>
      <c r="O202" s="29" t="s">
        <v>1932</v>
      </c>
      <c r="P202" s="29" t="s">
        <v>1980</v>
      </c>
      <c r="Q202" s="29" t="s">
        <v>1932</v>
      </c>
      <c r="R202" s="29" t="s">
        <v>1980</v>
      </c>
      <c r="S202" s="29" t="s">
        <v>1932</v>
      </c>
      <c r="T202" s="52" t="s">
        <v>1980</v>
      </c>
    </row>
    <row r="203" spans="1:20" ht="31.5">
      <c r="A203" s="260"/>
      <c r="B203" s="289"/>
      <c r="C203" s="290"/>
      <c r="D203" s="29" t="s">
        <v>2024</v>
      </c>
      <c r="E203" s="29" t="s">
        <v>1932</v>
      </c>
      <c r="F203" s="29" t="s">
        <v>1980</v>
      </c>
      <c r="G203" s="29" t="s">
        <v>1932</v>
      </c>
      <c r="H203" s="29" t="s">
        <v>1980</v>
      </c>
      <c r="I203" s="29" t="s">
        <v>1932</v>
      </c>
      <c r="J203" s="29" t="s">
        <v>1980</v>
      </c>
      <c r="K203" s="29" t="s">
        <v>1932</v>
      </c>
      <c r="L203" s="29" t="s">
        <v>1980</v>
      </c>
      <c r="M203" s="29" t="s">
        <v>1932</v>
      </c>
      <c r="N203" s="29" t="s">
        <v>1980</v>
      </c>
      <c r="O203" s="29" t="s">
        <v>1932</v>
      </c>
      <c r="P203" s="29" t="s">
        <v>1980</v>
      </c>
      <c r="Q203" s="29" t="s">
        <v>1932</v>
      </c>
      <c r="R203" s="29" t="s">
        <v>1980</v>
      </c>
      <c r="S203" s="29" t="s">
        <v>1932</v>
      </c>
      <c r="T203" s="52" t="s">
        <v>1980</v>
      </c>
    </row>
    <row r="204" spans="1:20" ht="15.75">
      <c r="A204" s="260"/>
      <c r="B204" s="289"/>
      <c r="C204" s="288" t="s">
        <v>596</v>
      </c>
      <c r="D204" s="29" t="s">
        <v>1933</v>
      </c>
      <c r="E204" s="29" t="s">
        <v>1932</v>
      </c>
      <c r="F204" s="29" t="s">
        <v>1980</v>
      </c>
      <c r="G204" s="29" t="s">
        <v>1932</v>
      </c>
      <c r="H204" s="29" t="s">
        <v>1980</v>
      </c>
      <c r="I204" s="29" t="s">
        <v>1932</v>
      </c>
      <c r="J204" s="29" t="s">
        <v>1980</v>
      </c>
      <c r="K204" s="29" t="s">
        <v>1932</v>
      </c>
      <c r="L204" s="29" t="s">
        <v>1980</v>
      </c>
      <c r="M204" s="29" t="s">
        <v>1932</v>
      </c>
      <c r="N204" s="29" t="s">
        <v>1980</v>
      </c>
      <c r="O204" s="29" t="s">
        <v>1932</v>
      </c>
      <c r="P204" s="29" t="s">
        <v>1980</v>
      </c>
      <c r="Q204" s="29" t="s">
        <v>1932</v>
      </c>
      <c r="R204" s="29" t="s">
        <v>1980</v>
      </c>
      <c r="S204" s="29" t="s">
        <v>1932</v>
      </c>
      <c r="T204" s="52" t="s">
        <v>1980</v>
      </c>
    </row>
    <row r="205" spans="1:20" ht="31.5">
      <c r="A205" s="260"/>
      <c r="B205" s="289"/>
      <c r="C205" s="289"/>
      <c r="D205" s="29" t="s">
        <v>2053</v>
      </c>
      <c r="E205" s="29" t="s">
        <v>1932</v>
      </c>
      <c r="F205" s="29" t="s">
        <v>1980</v>
      </c>
      <c r="G205" s="29" t="s">
        <v>1932</v>
      </c>
      <c r="H205" s="29" t="s">
        <v>1980</v>
      </c>
      <c r="I205" s="29" t="s">
        <v>1932</v>
      </c>
      <c r="J205" s="29" t="s">
        <v>1980</v>
      </c>
      <c r="K205" s="29" t="s">
        <v>1932</v>
      </c>
      <c r="L205" s="29" t="s">
        <v>1980</v>
      </c>
      <c r="M205" s="29" t="s">
        <v>1932</v>
      </c>
      <c r="N205" s="29" t="s">
        <v>1980</v>
      </c>
      <c r="O205" s="29" t="s">
        <v>1932</v>
      </c>
      <c r="P205" s="29" t="s">
        <v>1980</v>
      </c>
      <c r="Q205" s="29" t="s">
        <v>1932</v>
      </c>
      <c r="R205" s="29" t="s">
        <v>1980</v>
      </c>
      <c r="S205" s="29" t="s">
        <v>1932</v>
      </c>
      <c r="T205" s="52" t="s">
        <v>1980</v>
      </c>
    </row>
    <row r="206" spans="1:20" ht="31.5">
      <c r="A206" s="260"/>
      <c r="B206" s="289"/>
      <c r="C206" s="290"/>
      <c r="D206" s="29" t="s">
        <v>2024</v>
      </c>
      <c r="E206" s="29" t="s">
        <v>1932</v>
      </c>
      <c r="F206" s="29" t="s">
        <v>1980</v>
      </c>
      <c r="G206" s="29" t="s">
        <v>1932</v>
      </c>
      <c r="H206" s="29" t="s">
        <v>1980</v>
      </c>
      <c r="I206" s="29" t="s">
        <v>1932</v>
      </c>
      <c r="J206" s="29" t="s">
        <v>1980</v>
      </c>
      <c r="K206" s="29" t="s">
        <v>1932</v>
      </c>
      <c r="L206" s="29" t="s">
        <v>1980</v>
      </c>
      <c r="M206" s="29" t="s">
        <v>1932</v>
      </c>
      <c r="N206" s="29" t="s">
        <v>1980</v>
      </c>
      <c r="O206" s="29" t="s">
        <v>1932</v>
      </c>
      <c r="P206" s="29" t="s">
        <v>1980</v>
      </c>
      <c r="Q206" s="29" t="s">
        <v>1932</v>
      </c>
      <c r="R206" s="29" t="s">
        <v>1980</v>
      </c>
      <c r="S206" s="29" t="s">
        <v>1932</v>
      </c>
      <c r="T206" s="52" t="s">
        <v>1980</v>
      </c>
    </row>
    <row r="207" spans="1:20" ht="15.75">
      <c r="A207" s="260"/>
      <c r="B207" s="289"/>
      <c r="C207" s="288" t="s">
        <v>597</v>
      </c>
      <c r="D207" s="37" t="s">
        <v>1933</v>
      </c>
      <c r="E207" s="29" t="s">
        <v>1932</v>
      </c>
      <c r="F207" s="29" t="s">
        <v>1980</v>
      </c>
      <c r="G207" s="29" t="s">
        <v>1932</v>
      </c>
      <c r="H207" s="29" t="s">
        <v>1980</v>
      </c>
      <c r="I207" s="29" t="s">
        <v>1932</v>
      </c>
      <c r="J207" s="29" t="s">
        <v>1980</v>
      </c>
      <c r="K207" s="29" t="s">
        <v>1932</v>
      </c>
      <c r="L207" s="29" t="s">
        <v>1980</v>
      </c>
      <c r="M207" s="29" t="s">
        <v>1932</v>
      </c>
      <c r="N207" s="29" t="s">
        <v>1980</v>
      </c>
      <c r="O207" s="29" t="s">
        <v>1932</v>
      </c>
      <c r="P207" s="29" t="s">
        <v>1980</v>
      </c>
      <c r="Q207" s="29" t="s">
        <v>1932</v>
      </c>
      <c r="R207" s="29" t="s">
        <v>1980</v>
      </c>
      <c r="S207" s="29" t="s">
        <v>1932</v>
      </c>
      <c r="T207" s="52" t="s">
        <v>1980</v>
      </c>
    </row>
    <row r="208" spans="1:20" ht="31.5">
      <c r="A208" s="260"/>
      <c r="B208" s="289"/>
      <c r="C208" s="289"/>
      <c r="D208" s="29" t="s">
        <v>2053</v>
      </c>
      <c r="E208" s="29" t="s">
        <v>1932</v>
      </c>
      <c r="F208" s="29" t="s">
        <v>1980</v>
      </c>
      <c r="G208" s="29" t="s">
        <v>1932</v>
      </c>
      <c r="H208" s="29" t="s">
        <v>1980</v>
      </c>
      <c r="I208" s="29" t="s">
        <v>1932</v>
      </c>
      <c r="J208" s="29" t="s">
        <v>1980</v>
      </c>
      <c r="K208" s="29" t="s">
        <v>1932</v>
      </c>
      <c r="L208" s="29" t="s">
        <v>1980</v>
      </c>
      <c r="M208" s="29" t="s">
        <v>1932</v>
      </c>
      <c r="N208" s="29" t="s">
        <v>1980</v>
      </c>
      <c r="O208" s="29" t="s">
        <v>1932</v>
      </c>
      <c r="P208" s="29" t="s">
        <v>1980</v>
      </c>
      <c r="Q208" s="29" t="s">
        <v>1932</v>
      </c>
      <c r="R208" s="29" t="s">
        <v>1980</v>
      </c>
      <c r="S208" s="29" t="s">
        <v>1932</v>
      </c>
      <c r="T208" s="52" t="s">
        <v>1980</v>
      </c>
    </row>
    <row r="209" spans="1:20" ht="31.5">
      <c r="A209" s="260"/>
      <c r="B209" s="289"/>
      <c r="C209" s="290"/>
      <c r="D209" s="29" t="s">
        <v>2024</v>
      </c>
      <c r="E209" s="29" t="s">
        <v>1932</v>
      </c>
      <c r="F209" s="29" t="s">
        <v>1980</v>
      </c>
      <c r="G209" s="29" t="s">
        <v>1932</v>
      </c>
      <c r="H209" s="29" t="s">
        <v>1980</v>
      </c>
      <c r="I209" s="29" t="s">
        <v>1932</v>
      </c>
      <c r="J209" s="29" t="s">
        <v>1980</v>
      </c>
      <c r="K209" s="29" t="s">
        <v>1932</v>
      </c>
      <c r="L209" s="29" t="s">
        <v>1980</v>
      </c>
      <c r="M209" s="29" t="s">
        <v>1932</v>
      </c>
      <c r="N209" s="29" t="s">
        <v>1980</v>
      </c>
      <c r="O209" s="29" t="s">
        <v>1932</v>
      </c>
      <c r="P209" s="29" t="s">
        <v>1980</v>
      </c>
      <c r="Q209" s="29" t="s">
        <v>1932</v>
      </c>
      <c r="R209" s="29" t="s">
        <v>1980</v>
      </c>
      <c r="S209" s="29" t="s">
        <v>1932</v>
      </c>
      <c r="T209" s="52" t="s">
        <v>1980</v>
      </c>
    </row>
    <row r="210" spans="1:20" ht="15.75">
      <c r="A210" s="260"/>
      <c r="B210" s="289"/>
      <c r="C210" s="288" t="s">
        <v>598</v>
      </c>
      <c r="D210" s="29" t="s">
        <v>1933</v>
      </c>
      <c r="E210" s="29" t="s">
        <v>1932</v>
      </c>
      <c r="F210" s="29" t="s">
        <v>1980</v>
      </c>
      <c r="G210" s="29" t="s">
        <v>1932</v>
      </c>
      <c r="H210" s="29" t="s">
        <v>1980</v>
      </c>
      <c r="I210" s="29" t="s">
        <v>1932</v>
      </c>
      <c r="J210" s="29" t="s">
        <v>1980</v>
      </c>
      <c r="K210" s="29" t="s">
        <v>1932</v>
      </c>
      <c r="L210" s="29" t="s">
        <v>1980</v>
      </c>
      <c r="M210" s="29" t="s">
        <v>1932</v>
      </c>
      <c r="N210" s="29" t="s">
        <v>1980</v>
      </c>
      <c r="O210" s="29" t="s">
        <v>1932</v>
      </c>
      <c r="P210" s="29" t="s">
        <v>1980</v>
      </c>
      <c r="Q210" s="29" t="s">
        <v>1932</v>
      </c>
      <c r="R210" s="29" t="s">
        <v>1980</v>
      </c>
      <c r="S210" s="29" t="s">
        <v>1932</v>
      </c>
      <c r="T210" s="52" t="s">
        <v>1980</v>
      </c>
    </row>
    <row r="211" spans="1:20" ht="31.5">
      <c r="A211" s="260"/>
      <c r="B211" s="289"/>
      <c r="C211" s="289"/>
      <c r="D211" s="29" t="s">
        <v>2053</v>
      </c>
      <c r="E211" s="29" t="s">
        <v>1932</v>
      </c>
      <c r="F211" s="29" t="s">
        <v>1980</v>
      </c>
      <c r="G211" s="29" t="s">
        <v>1932</v>
      </c>
      <c r="H211" s="29" t="s">
        <v>1980</v>
      </c>
      <c r="I211" s="29" t="s">
        <v>1932</v>
      </c>
      <c r="J211" s="29" t="s">
        <v>1980</v>
      </c>
      <c r="K211" s="29" t="s">
        <v>1932</v>
      </c>
      <c r="L211" s="29" t="s">
        <v>1980</v>
      </c>
      <c r="M211" s="29" t="s">
        <v>1932</v>
      </c>
      <c r="N211" s="29" t="s">
        <v>1980</v>
      </c>
      <c r="O211" s="29" t="s">
        <v>1932</v>
      </c>
      <c r="P211" s="29" t="s">
        <v>1980</v>
      </c>
      <c r="Q211" s="29" t="s">
        <v>1932</v>
      </c>
      <c r="R211" s="29" t="s">
        <v>1980</v>
      </c>
      <c r="S211" s="29" t="s">
        <v>1932</v>
      </c>
      <c r="T211" s="52" t="s">
        <v>1980</v>
      </c>
    </row>
    <row r="212" spans="1:20" ht="31.5">
      <c r="A212" s="260"/>
      <c r="B212" s="289"/>
      <c r="C212" s="290"/>
      <c r="D212" s="29" t="s">
        <v>2024</v>
      </c>
      <c r="E212" s="29" t="s">
        <v>1932</v>
      </c>
      <c r="F212" s="29" t="s">
        <v>1980</v>
      </c>
      <c r="G212" s="29" t="s">
        <v>1932</v>
      </c>
      <c r="H212" s="29" t="s">
        <v>1980</v>
      </c>
      <c r="I212" s="29" t="s">
        <v>1932</v>
      </c>
      <c r="J212" s="29" t="s">
        <v>1980</v>
      </c>
      <c r="K212" s="29" t="s">
        <v>1932</v>
      </c>
      <c r="L212" s="29" t="s">
        <v>1980</v>
      </c>
      <c r="M212" s="29" t="s">
        <v>1932</v>
      </c>
      <c r="N212" s="29" t="s">
        <v>1980</v>
      </c>
      <c r="O212" s="29" t="s">
        <v>1932</v>
      </c>
      <c r="P212" s="29" t="s">
        <v>1980</v>
      </c>
      <c r="Q212" s="29" t="s">
        <v>1932</v>
      </c>
      <c r="R212" s="29" t="s">
        <v>1980</v>
      </c>
      <c r="S212" s="29" t="s">
        <v>1932</v>
      </c>
      <c r="T212" s="52" t="s">
        <v>1980</v>
      </c>
    </row>
    <row r="213" spans="1:20" ht="15.75">
      <c r="A213" s="260"/>
      <c r="B213" s="289"/>
      <c r="C213" s="288" t="s">
        <v>600</v>
      </c>
      <c r="D213" s="29" t="s">
        <v>1933</v>
      </c>
      <c r="E213" s="29" t="s">
        <v>1932</v>
      </c>
      <c r="F213" s="29" t="s">
        <v>1980</v>
      </c>
      <c r="G213" s="29" t="s">
        <v>1932</v>
      </c>
      <c r="H213" s="29" t="s">
        <v>1980</v>
      </c>
      <c r="I213" s="29" t="s">
        <v>1932</v>
      </c>
      <c r="J213" s="29" t="s">
        <v>1980</v>
      </c>
      <c r="K213" s="29" t="s">
        <v>1932</v>
      </c>
      <c r="L213" s="29" t="s">
        <v>1980</v>
      </c>
      <c r="M213" s="29" t="s">
        <v>1932</v>
      </c>
      <c r="N213" s="29" t="s">
        <v>1980</v>
      </c>
      <c r="O213" s="29" t="s">
        <v>1932</v>
      </c>
      <c r="P213" s="29" t="s">
        <v>1980</v>
      </c>
      <c r="Q213" s="29" t="s">
        <v>1932</v>
      </c>
      <c r="R213" s="29" t="s">
        <v>1980</v>
      </c>
      <c r="S213" s="29" t="s">
        <v>1932</v>
      </c>
      <c r="T213" s="52" t="s">
        <v>1980</v>
      </c>
    </row>
    <row r="214" spans="1:20" ht="31.5">
      <c r="A214" s="260"/>
      <c r="B214" s="289"/>
      <c r="C214" s="289"/>
      <c r="D214" s="29" t="s">
        <v>2053</v>
      </c>
      <c r="E214" s="29" t="s">
        <v>1932</v>
      </c>
      <c r="F214" s="29" t="s">
        <v>1980</v>
      </c>
      <c r="G214" s="29" t="s">
        <v>1932</v>
      </c>
      <c r="H214" s="29" t="s">
        <v>1980</v>
      </c>
      <c r="I214" s="29" t="s">
        <v>1932</v>
      </c>
      <c r="J214" s="29" t="s">
        <v>1980</v>
      </c>
      <c r="K214" s="29" t="s">
        <v>1932</v>
      </c>
      <c r="L214" s="29" t="s">
        <v>1980</v>
      </c>
      <c r="M214" s="29" t="s">
        <v>1932</v>
      </c>
      <c r="N214" s="29" t="s">
        <v>1980</v>
      </c>
      <c r="O214" s="29" t="s">
        <v>1932</v>
      </c>
      <c r="P214" s="29" t="s">
        <v>1980</v>
      </c>
      <c r="Q214" s="29" t="s">
        <v>1932</v>
      </c>
      <c r="R214" s="29" t="s">
        <v>1980</v>
      </c>
      <c r="S214" s="29" t="s">
        <v>1932</v>
      </c>
      <c r="T214" s="52" t="s">
        <v>1980</v>
      </c>
    </row>
    <row r="215" spans="1:20" ht="31.5">
      <c r="A215" s="323"/>
      <c r="B215" s="290"/>
      <c r="C215" s="289"/>
      <c r="D215" s="29" t="s">
        <v>2024</v>
      </c>
      <c r="E215" s="29" t="s">
        <v>1932</v>
      </c>
      <c r="F215" s="29" t="s">
        <v>1980</v>
      </c>
      <c r="G215" s="29" t="s">
        <v>1932</v>
      </c>
      <c r="H215" s="29" t="s">
        <v>1980</v>
      </c>
      <c r="I215" s="29" t="s">
        <v>1932</v>
      </c>
      <c r="J215" s="29" t="s">
        <v>1980</v>
      </c>
      <c r="K215" s="29" t="s">
        <v>1932</v>
      </c>
      <c r="L215" s="29" t="s">
        <v>1980</v>
      </c>
      <c r="M215" s="29" t="s">
        <v>1932</v>
      </c>
      <c r="N215" s="29" t="s">
        <v>1980</v>
      </c>
      <c r="O215" s="29" t="s">
        <v>1932</v>
      </c>
      <c r="P215" s="29" t="s">
        <v>1980</v>
      </c>
      <c r="Q215" s="29" t="s">
        <v>1932</v>
      </c>
      <c r="R215" s="29" t="s">
        <v>1980</v>
      </c>
      <c r="S215" s="29" t="s">
        <v>1932</v>
      </c>
      <c r="T215" s="52" t="s">
        <v>1980</v>
      </c>
    </row>
    <row r="216" spans="1:20" ht="15.75">
      <c r="A216" s="259">
        <v>33</v>
      </c>
      <c r="B216" s="288" t="s">
        <v>614</v>
      </c>
      <c r="C216" s="288" t="s">
        <v>601</v>
      </c>
      <c r="D216" s="37" t="s">
        <v>1933</v>
      </c>
      <c r="E216" s="29" t="s">
        <v>1932</v>
      </c>
      <c r="F216" s="29" t="s">
        <v>1980</v>
      </c>
      <c r="G216" s="29" t="s">
        <v>1932</v>
      </c>
      <c r="H216" s="29" t="s">
        <v>1980</v>
      </c>
      <c r="I216" s="29" t="s">
        <v>1932</v>
      </c>
      <c r="J216" s="29" t="s">
        <v>1980</v>
      </c>
      <c r="K216" s="29" t="s">
        <v>1932</v>
      </c>
      <c r="L216" s="29" t="s">
        <v>1980</v>
      </c>
      <c r="M216" s="29" t="s">
        <v>1932</v>
      </c>
      <c r="N216" s="29" t="s">
        <v>1980</v>
      </c>
      <c r="O216" s="29" t="s">
        <v>1932</v>
      </c>
      <c r="P216" s="29" t="s">
        <v>1980</v>
      </c>
      <c r="Q216" s="29" t="s">
        <v>1932</v>
      </c>
      <c r="R216" s="29" t="s">
        <v>1980</v>
      </c>
      <c r="S216" s="29" t="s">
        <v>1932</v>
      </c>
      <c r="T216" s="52" t="s">
        <v>1980</v>
      </c>
    </row>
    <row r="217" spans="1:20" ht="31.5">
      <c r="A217" s="310"/>
      <c r="B217" s="312"/>
      <c r="C217" s="289"/>
      <c r="D217" s="29" t="s">
        <v>2053</v>
      </c>
      <c r="E217" s="29" t="s">
        <v>1932</v>
      </c>
      <c r="F217" s="29" t="s">
        <v>1980</v>
      </c>
      <c r="G217" s="29" t="s">
        <v>1932</v>
      </c>
      <c r="H217" s="29" t="s">
        <v>1980</v>
      </c>
      <c r="I217" s="29" t="s">
        <v>1932</v>
      </c>
      <c r="J217" s="29" t="s">
        <v>1980</v>
      </c>
      <c r="K217" s="29" t="s">
        <v>1932</v>
      </c>
      <c r="L217" s="29" t="s">
        <v>1980</v>
      </c>
      <c r="M217" s="29" t="s">
        <v>1932</v>
      </c>
      <c r="N217" s="29" t="s">
        <v>1980</v>
      </c>
      <c r="O217" s="29" t="s">
        <v>1932</v>
      </c>
      <c r="P217" s="29" t="s">
        <v>1980</v>
      </c>
      <c r="Q217" s="29" t="s">
        <v>1932</v>
      </c>
      <c r="R217" s="29" t="s">
        <v>1980</v>
      </c>
      <c r="S217" s="29" t="s">
        <v>1932</v>
      </c>
      <c r="T217" s="52" t="s">
        <v>1980</v>
      </c>
    </row>
    <row r="218" spans="1:20" ht="31.5">
      <c r="A218" s="310"/>
      <c r="B218" s="312"/>
      <c r="C218" s="290"/>
      <c r="D218" s="29" t="s">
        <v>2024</v>
      </c>
      <c r="E218" s="29" t="s">
        <v>1932</v>
      </c>
      <c r="F218" s="29" t="s">
        <v>1980</v>
      </c>
      <c r="G218" s="29" t="s">
        <v>1932</v>
      </c>
      <c r="H218" s="29" t="s">
        <v>1980</v>
      </c>
      <c r="I218" s="29" t="s">
        <v>1932</v>
      </c>
      <c r="J218" s="29" t="s">
        <v>1980</v>
      </c>
      <c r="K218" s="29" t="s">
        <v>1932</v>
      </c>
      <c r="L218" s="29" t="s">
        <v>1980</v>
      </c>
      <c r="M218" s="29" t="s">
        <v>1932</v>
      </c>
      <c r="N218" s="29" t="s">
        <v>1980</v>
      </c>
      <c r="O218" s="29" t="s">
        <v>1932</v>
      </c>
      <c r="P218" s="29" t="s">
        <v>1980</v>
      </c>
      <c r="Q218" s="29" t="s">
        <v>1932</v>
      </c>
      <c r="R218" s="29" t="s">
        <v>1980</v>
      </c>
      <c r="S218" s="29" t="s">
        <v>1932</v>
      </c>
      <c r="T218" s="52" t="s">
        <v>1980</v>
      </c>
    </row>
    <row r="219" spans="1:20" ht="15.75">
      <c r="A219" s="310"/>
      <c r="B219" s="312"/>
      <c r="C219" s="288" t="s">
        <v>603</v>
      </c>
      <c r="D219" s="29" t="s">
        <v>1933</v>
      </c>
      <c r="E219" s="29" t="s">
        <v>1932</v>
      </c>
      <c r="F219" s="29" t="s">
        <v>1980</v>
      </c>
      <c r="G219" s="29" t="s">
        <v>1932</v>
      </c>
      <c r="H219" s="29" t="s">
        <v>1980</v>
      </c>
      <c r="I219" s="29" t="s">
        <v>1932</v>
      </c>
      <c r="J219" s="29" t="s">
        <v>1980</v>
      </c>
      <c r="K219" s="29" t="s">
        <v>1932</v>
      </c>
      <c r="L219" s="29" t="s">
        <v>1980</v>
      </c>
      <c r="M219" s="29" t="s">
        <v>1932</v>
      </c>
      <c r="N219" s="29" t="s">
        <v>1980</v>
      </c>
      <c r="O219" s="29" t="s">
        <v>1932</v>
      </c>
      <c r="P219" s="29" t="s">
        <v>1980</v>
      </c>
      <c r="Q219" s="29" t="s">
        <v>1932</v>
      </c>
      <c r="R219" s="29" t="s">
        <v>1980</v>
      </c>
      <c r="S219" s="29" t="s">
        <v>1932</v>
      </c>
      <c r="T219" s="52" t="s">
        <v>1980</v>
      </c>
    </row>
    <row r="220" spans="1:20" ht="31.5">
      <c r="A220" s="310"/>
      <c r="B220" s="312"/>
      <c r="C220" s="289"/>
      <c r="D220" s="29" t="s">
        <v>2053</v>
      </c>
      <c r="E220" s="29" t="s">
        <v>1932</v>
      </c>
      <c r="F220" s="29" t="s">
        <v>1980</v>
      </c>
      <c r="G220" s="29" t="s">
        <v>1932</v>
      </c>
      <c r="H220" s="29" t="s">
        <v>1980</v>
      </c>
      <c r="I220" s="29" t="s">
        <v>1932</v>
      </c>
      <c r="J220" s="29" t="s">
        <v>1980</v>
      </c>
      <c r="K220" s="29" t="s">
        <v>1932</v>
      </c>
      <c r="L220" s="29" t="s">
        <v>1980</v>
      </c>
      <c r="M220" s="29" t="s">
        <v>1932</v>
      </c>
      <c r="N220" s="29" t="s">
        <v>1980</v>
      </c>
      <c r="O220" s="29" t="s">
        <v>1932</v>
      </c>
      <c r="P220" s="29" t="s">
        <v>1980</v>
      </c>
      <c r="Q220" s="29" t="s">
        <v>1932</v>
      </c>
      <c r="R220" s="29" t="s">
        <v>1980</v>
      </c>
      <c r="S220" s="29" t="s">
        <v>1932</v>
      </c>
      <c r="T220" s="52" t="s">
        <v>1980</v>
      </c>
    </row>
    <row r="221" spans="1:20" ht="31.5">
      <c r="A221" s="310"/>
      <c r="B221" s="312"/>
      <c r="C221" s="290"/>
      <c r="D221" s="29" t="s">
        <v>2024</v>
      </c>
      <c r="E221" s="29" t="s">
        <v>1932</v>
      </c>
      <c r="F221" s="29" t="s">
        <v>1980</v>
      </c>
      <c r="G221" s="29" t="s">
        <v>1932</v>
      </c>
      <c r="H221" s="29" t="s">
        <v>1980</v>
      </c>
      <c r="I221" s="29" t="s">
        <v>1932</v>
      </c>
      <c r="J221" s="29" t="s">
        <v>1980</v>
      </c>
      <c r="K221" s="29" t="s">
        <v>1932</v>
      </c>
      <c r="L221" s="29" t="s">
        <v>1980</v>
      </c>
      <c r="M221" s="29" t="s">
        <v>1932</v>
      </c>
      <c r="N221" s="29" t="s">
        <v>1980</v>
      </c>
      <c r="O221" s="29" t="s">
        <v>1932</v>
      </c>
      <c r="P221" s="29" t="s">
        <v>1980</v>
      </c>
      <c r="Q221" s="29" t="s">
        <v>1932</v>
      </c>
      <c r="R221" s="29" t="s">
        <v>1980</v>
      </c>
      <c r="S221" s="29" t="s">
        <v>1932</v>
      </c>
      <c r="T221" s="52" t="s">
        <v>1980</v>
      </c>
    </row>
    <row r="222" spans="1:20" ht="15.75">
      <c r="A222" s="259">
        <v>34</v>
      </c>
      <c r="B222" s="288" t="s">
        <v>615</v>
      </c>
      <c r="C222" s="288" t="s">
        <v>604</v>
      </c>
      <c r="D222" s="29" t="s">
        <v>1933</v>
      </c>
      <c r="E222" s="29" t="s">
        <v>1932</v>
      </c>
      <c r="F222" s="29" t="s">
        <v>1980</v>
      </c>
      <c r="G222" s="29" t="s">
        <v>1932</v>
      </c>
      <c r="H222" s="29" t="s">
        <v>1980</v>
      </c>
      <c r="I222" s="29" t="s">
        <v>1932</v>
      </c>
      <c r="J222" s="29" t="s">
        <v>1980</v>
      </c>
      <c r="K222" s="29" t="s">
        <v>1932</v>
      </c>
      <c r="L222" s="29" t="s">
        <v>1980</v>
      </c>
      <c r="M222" s="29" t="s">
        <v>1932</v>
      </c>
      <c r="N222" s="29" t="s">
        <v>1980</v>
      </c>
      <c r="O222" s="29" t="s">
        <v>1932</v>
      </c>
      <c r="P222" s="29" t="s">
        <v>1980</v>
      </c>
      <c r="Q222" s="29" t="s">
        <v>1932</v>
      </c>
      <c r="R222" s="29" t="s">
        <v>1980</v>
      </c>
      <c r="S222" s="29" t="s">
        <v>1932</v>
      </c>
      <c r="T222" s="52" t="s">
        <v>1980</v>
      </c>
    </row>
    <row r="223" spans="1:20" ht="31.5">
      <c r="A223" s="310"/>
      <c r="B223" s="312"/>
      <c r="C223" s="289"/>
      <c r="D223" s="29" t="s">
        <v>2053</v>
      </c>
      <c r="E223" s="29" t="s">
        <v>1932</v>
      </c>
      <c r="F223" s="29" t="s">
        <v>1980</v>
      </c>
      <c r="G223" s="29" t="s">
        <v>1932</v>
      </c>
      <c r="H223" s="29" t="s">
        <v>1980</v>
      </c>
      <c r="I223" s="29" t="s">
        <v>1932</v>
      </c>
      <c r="J223" s="29" t="s">
        <v>1980</v>
      </c>
      <c r="K223" s="29" t="s">
        <v>1932</v>
      </c>
      <c r="L223" s="29" t="s">
        <v>1980</v>
      </c>
      <c r="M223" s="29" t="s">
        <v>1932</v>
      </c>
      <c r="N223" s="29" t="s">
        <v>1980</v>
      </c>
      <c r="O223" s="29" t="s">
        <v>1932</v>
      </c>
      <c r="P223" s="29" t="s">
        <v>1980</v>
      </c>
      <c r="Q223" s="29" t="s">
        <v>1932</v>
      </c>
      <c r="R223" s="29" t="s">
        <v>1980</v>
      </c>
      <c r="S223" s="29" t="s">
        <v>1932</v>
      </c>
      <c r="T223" s="52" t="s">
        <v>1980</v>
      </c>
    </row>
    <row r="224" spans="1:20" ht="31.5">
      <c r="A224" s="310"/>
      <c r="B224" s="312"/>
      <c r="C224" s="290"/>
      <c r="D224" s="29" t="s">
        <v>2024</v>
      </c>
      <c r="E224" s="29" t="s">
        <v>1932</v>
      </c>
      <c r="F224" s="29" t="s">
        <v>1980</v>
      </c>
      <c r="G224" s="29" t="s">
        <v>1932</v>
      </c>
      <c r="H224" s="29" t="s">
        <v>1980</v>
      </c>
      <c r="I224" s="29" t="s">
        <v>1932</v>
      </c>
      <c r="J224" s="29" t="s">
        <v>1980</v>
      </c>
      <c r="K224" s="29" t="s">
        <v>1932</v>
      </c>
      <c r="L224" s="29" t="s">
        <v>1980</v>
      </c>
      <c r="M224" s="29" t="s">
        <v>1932</v>
      </c>
      <c r="N224" s="29" t="s">
        <v>1980</v>
      </c>
      <c r="O224" s="29" t="s">
        <v>1932</v>
      </c>
      <c r="P224" s="29" t="s">
        <v>1980</v>
      </c>
      <c r="Q224" s="29" t="s">
        <v>1932</v>
      </c>
      <c r="R224" s="29" t="s">
        <v>1980</v>
      </c>
      <c r="S224" s="29" t="s">
        <v>1932</v>
      </c>
      <c r="T224" s="52" t="s">
        <v>1980</v>
      </c>
    </row>
    <row r="225" spans="1:20" ht="15.75">
      <c r="A225" s="310"/>
      <c r="B225" s="312"/>
      <c r="C225" s="288" t="s">
        <v>607</v>
      </c>
      <c r="D225" s="29" t="s">
        <v>1933</v>
      </c>
      <c r="E225" s="29" t="s">
        <v>1932</v>
      </c>
      <c r="F225" s="29" t="s">
        <v>1980</v>
      </c>
      <c r="G225" s="29" t="s">
        <v>1932</v>
      </c>
      <c r="H225" s="29" t="s">
        <v>1980</v>
      </c>
      <c r="I225" s="29" t="s">
        <v>1932</v>
      </c>
      <c r="J225" s="29" t="s">
        <v>1980</v>
      </c>
      <c r="K225" s="29" t="s">
        <v>1932</v>
      </c>
      <c r="L225" s="29" t="s">
        <v>1980</v>
      </c>
      <c r="M225" s="29" t="s">
        <v>1932</v>
      </c>
      <c r="N225" s="29" t="s">
        <v>1980</v>
      </c>
      <c r="O225" s="29" t="s">
        <v>1932</v>
      </c>
      <c r="P225" s="29" t="s">
        <v>1980</v>
      </c>
      <c r="Q225" s="29" t="s">
        <v>1932</v>
      </c>
      <c r="R225" s="29" t="s">
        <v>1980</v>
      </c>
      <c r="S225" s="29" t="s">
        <v>1932</v>
      </c>
      <c r="T225" s="52" t="s">
        <v>1980</v>
      </c>
    </row>
    <row r="226" spans="1:20" ht="31.5">
      <c r="A226" s="310"/>
      <c r="B226" s="312"/>
      <c r="C226" s="289"/>
      <c r="D226" s="29" t="s">
        <v>2053</v>
      </c>
      <c r="E226" s="29" t="s">
        <v>1932</v>
      </c>
      <c r="F226" s="29" t="s">
        <v>1980</v>
      </c>
      <c r="G226" s="29" t="s">
        <v>1932</v>
      </c>
      <c r="H226" s="29" t="s">
        <v>1980</v>
      </c>
      <c r="I226" s="29" t="s">
        <v>1932</v>
      </c>
      <c r="J226" s="29" t="s">
        <v>1980</v>
      </c>
      <c r="K226" s="29" t="s">
        <v>1932</v>
      </c>
      <c r="L226" s="29" t="s">
        <v>1980</v>
      </c>
      <c r="M226" s="29" t="s">
        <v>1932</v>
      </c>
      <c r="N226" s="29" t="s">
        <v>1980</v>
      </c>
      <c r="O226" s="29" t="s">
        <v>1932</v>
      </c>
      <c r="P226" s="29" t="s">
        <v>1980</v>
      </c>
      <c r="Q226" s="29" t="s">
        <v>1932</v>
      </c>
      <c r="R226" s="29" t="s">
        <v>1980</v>
      </c>
      <c r="S226" s="29" t="s">
        <v>1932</v>
      </c>
      <c r="T226" s="52" t="s">
        <v>1980</v>
      </c>
    </row>
    <row r="227" spans="1:20" ht="32.25" thickBot="1">
      <c r="A227" s="321"/>
      <c r="B227" s="322"/>
      <c r="C227" s="295"/>
      <c r="D227" s="53" t="s">
        <v>2024</v>
      </c>
      <c r="E227" s="53" t="s">
        <v>1932</v>
      </c>
      <c r="F227" s="53" t="s">
        <v>1980</v>
      </c>
      <c r="G227" s="53" t="s">
        <v>1932</v>
      </c>
      <c r="H227" s="53" t="s">
        <v>1980</v>
      </c>
      <c r="I227" s="53" t="s">
        <v>1932</v>
      </c>
      <c r="J227" s="53" t="s">
        <v>1980</v>
      </c>
      <c r="K227" s="53" t="s">
        <v>1932</v>
      </c>
      <c r="L227" s="53" t="s">
        <v>1980</v>
      </c>
      <c r="M227" s="53" t="s">
        <v>1932</v>
      </c>
      <c r="N227" s="53" t="s">
        <v>1980</v>
      </c>
      <c r="O227" s="53" t="s">
        <v>1932</v>
      </c>
      <c r="P227" s="53" t="s">
        <v>1980</v>
      </c>
      <c r="Q227" s="53" t="s">
        <v>1932</v>
      </c>
      <c r="R227" s="53" t="s">
        <v>1980</v>
      </c>
      <c r="S227" s="53" t="s">
        <v>1932</v>
      </c>
      <c r="T227" s="54" t="s">
        <v>1980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C66:C68"/>
    <mergeCell ref="A69:A71"/>
    <mergeCell ref="B69:B71"/>
    <mergeCell ref="C69:C71"/>
    <mergeCell ref="A57:A59"/>
    <mergeCell ref="B57:B59"/>
    <mergeCell ref="C57:C59"/>
    <mergeCell ref="A60:A65"/>
    <mergeCell ref="B60:B65"/>
    <mergeCell ref="C60:C62"/>
    <mergeCell ref="C63:C65"/>
    <mergeCell ref="A51:A56"/>
    <mergeCell ref="B51:B56"/>
    <mergeCell ref="C51:C53"/>
    <mergeCell ref="C54:C56"/>
    <mergeCell ref="A45:A50"/>
    <mergeCell ref="B45:B50"/>
    <mergeCell ref="C45:C47"/>
    <mergeCell ref="C48:C50"/>
    <mergeCell ref="A33:A35"/>
    <mergeCell ref="B33:B35"/>
    <mergeCell ref="C33:C35"/>
    <mergeCell ref="A36:A44"/>
    <mergeCell ref="B36:B44"/>
    <mergeCell ref="C36:C38"/>
    <mergeCell ref="C39:C41"/>
    <mergeCell ref="C42:C44"/>
    <mergeCell ref="A24:A26"/>
    <mergeCell ref="B24:B26"/>
    <mergeCell ref="C24:C26"/>
    <mergeCell ref="A27:A32"/>
    <mergeCell ref="B27:B32"/>
    <mergeCell ref="C27:C29"/>
    <mergeCell ref="C30:C32"/>
    <mergeCell ref="A18:A20"/>
    <mergeCell ref="B18:B20"/>
    <mergeCell ref="C18:C20"/>
    <mergeCell ref="A21:A23"/>
    <mergeCell ref="B21:B23"/>
    <mergeCell ref="C21:C23"/>
    <mergeCell ref="A12:A17"/>
    <mergeCell ref="B12:B17"/>
    <mergeCell ref="C12:C14"/>
    <mergeCell ref="C15:C17"/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A1:T1"/>
    <mergeCell ref="A2:T2"/>
    <mergeCell ref="A3:T3"/>
    <mergeCell ref="A4:T4"/>
    <mergeCell ref="A5:T5"/>
    <mergeCell ref="A6:T6"/>
    <mergeCell ref="A7:T7"/>
    <mergeCell ref="A8:T8"/>
    <mergeCell ref="M9:N9"/>
    <mergeCell ref="E9:F9"/>
    <mergeCell ref="G9:H9"/>
    <mergeCell ref="I9:J9"/>
    <mergeCell ref="K9:L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223"/>
  <sheetViews>
    <sheetView zoomScale="75" zoomScaleNormal="75" zoomScaleSheetLayoutView="50" workbookViewId="0" topLeftCell="D1">
      <selection activeCell="J30" sqref="J30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4" width="10.25390625" style="4" customWidth="1"/>
    <col min="15" max="16384" width="9.125" style="4" customWidth="1"/>
  </cols>
  <sheetData>
    <row r="1" spans="1:12" ht="15" customHeight="1">
      <c r="A1" s="284" t="s">
        <v>1901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" customHeight="1">
      <c r="A2" s="284" t="s">
        <v>1917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5" customHeight="1">
      <c r="A3" s="284" t="s">
        <v>1903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ht="15" customHeight="1">
      <c r="A4" s="284" t="s">
        <v>1904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5" customHeight="1">
      <c r="A5" s="285" t="s">
        <v>1905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15" customHeight="1">
      <c r="A6" s="285" t="s">
        <v>1918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15" customHeight="1">
      <c r="A7" s="285" t="s">
        <v>1919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6" ht="15" customHeight="1" thickBot="1">
      <c r="A8" s="286"/>
      <c r="B8" s="286"/>
      <c r="C8" s="286"/>
      <c r="D8" s="286"/>
      <c r="E8" s="286"/>
      <c r="F8" s="286"/>
    </row>
    <row r="9" spans="1:12" ht="110.25">
      <c r="A9" s="64" t="s">
        <v>1930</v>
      </c>
      <c r="B9" s="65" t="s">
        <v>1920</v>
      </c>
      <c r="C9" s="65" t="s">
        <v>1899</v>
      </c>
      <c r="D9" s="66" t="s">
        <v>1921</v>
      </c>
      <c r="E9" s="67" t="s">
        <v>1929</v>
      </c>
      <c r="F9" s="65" t="s">
        <v>1922</v>
      </c>
      <c r="G9" s="65" t="s">
        <v>1923</v>
      </c>
      <c r="H9" s="65" t="s">
        <v>1924</v>
      </c>
      <c r="I9" s="65" t="s">
        <v>1927</v>
      </c>
      <c r="J9" s="65" t="s">
        <v>1925</v>
      </c>
      <c r="K9" s="65" t="s">
        <v>1926</v>
      </c>
      <c r="L9" s="68" t="s">
        <v>1928</v>
      </c>
    </row>
    <row r="10" spans="1:12" ht="16.5" thickBot="1">
      <c r="A10" s="69">
        <v>1</v>
      </c>
      <c r="B10" s="70">
        <v>2</v>
      </c>
      <c r="C10" s="70">
        <v>3</v>
      </c>
      <c r="D10" s="71">
        <v>4</v>
      </c>
      <c r="E10" s="72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3">
        <v>12</v>
      </c>
    </row>
    <row r="11" spans="1:12" ht="15.75" customHeight="1">
      <c r="A11" s="271">
        <v>1</v>
      </c>
      <c r="B11" s="291" t="s">
        <v>2048</v>
      </c>
      <c r="C11" s="267" t="s">
        <v>2051</v>
      </c>
      <c r="D11" s="46" t="s">
        <v>1933</v>
      </c>
      <c r="E11" s="46">
        <v>4</v>
      </c>
      <c r="F11" s="46">
        <v>0.1346</v>
      </c>
      <c r="G11" s="46">
        <v>0</v>
      </c>
      <c r="H11" s="46">
        <v>0</v>
      </c>
      <c r="I11" s="46">
        <v>0</v>
      </c>
      <c r="J11" s="46">
        <v>0</v>
      </c>
      <c r="K11" s="46">
        <v>4</v>
      </c>
      <c r="L11" s="63">
        <v>0.1346</v>
      </c>
    </row>
    <row r="12" spans="1:12" ht="47.25">
      <c r="A12" s="293"/>
      <c r="B12" s="289"/>
      <c r="C12" s="287"/>
      <c r="D12" s="29" t="s">
        <v>2053</v>
      </c>
      <c r="E12" s="37">
        <v>3</v>
      </c>
      <c r="F12" s="37">
        <v>21.238</v>
      </c>
      <c r="G12" s="29">
        <v>0</v>
      </c>
      <c r="H12" s="29">
        <v>0</v>
      </c>
      <c r="I12" s="29">
        <v>0</v>
      </c>
      <c r="J12" s="29">
        <v>0</v>
      </c>
      <c r="K12" s="37">
        <v>3</v>
      </c>
      <c r="L12" s="47">
        <v>21.238</v>
      </c>
    </row>
    <row r="13" spans="1:12" ht="31.5">
      <c r="A13" s="293"/>
      <c r="B13" s="289"/>
      <c r="C13" s="287"/>
      <c r="D13" s="29" t="s">
        <v>2024</v>
      </c>
      <c r="E13" s="37">
        <v>0</v>
      </c>
      <c r="F13" s="37">
        <v>0</v>
      </c>
      <c r="G13" s="29">
        <v>0</v>
      </c>
      <c r="H13" s="29">
        <v>0</v>
      </c>
      <c r="I13" s="29">
        <v>0</v>
      </c>
      <c r="J13" s="29">
        <v>0</v>
      </c>
      <c r="K13" s="37">
        <v>0</v>
      </c>
      <c r="L13" s="47">
        <v>0</v>
      </c>
    </row>
    <row r="14" spans="1:12" ht="15.75" customHeight="1">
      <c r="A14" s="293"/>
      <c r="B14" s="289"/>
      <c r="C14" s="287" t="s">
        <v>2052</v>
      </c>
      <c r="D14" s="29" t="s">
        <v>1933</v>
      </c>
      <c r="E14" s="37">
        <v>0</v>
      </c>
      <c r="F14" s="37">
        <v>0</v>
      </c>
      <c r="G14" s="29">
        <v>0</v>
      </c>
      <c r="H14" s="29">
        <v>0</v>
      </c>
      <c r="I14" s="29">
        <v>0</v>
      </c>
      <c r="J14" s="29">
        <v>0</v>
      </c>
      <c r="K14" s="37">
        <v>0</v>
      </c>
      <c r="L14" s="47">
        <v>0</v>
      </c>
    </row>
    <row r="15" spans="1:12" ht="47.25">
      <c r="A15" s="293"/>
      <c r="B15" s="289"/>
      <c r="C15" s="287"/>
      <c r="D15" s="29" t="s">
        <v>2053</v>
      </c>
      <c r="E15" s="37">
        <v>0</v>
      </c>
      <c r="F15" s="37">
        <v>0</v>
      </c>
      <c r="G15" s="29">
        <v>0</v>
      </c>
      <c r="H15" s="29">
        <v>0</v>
      </c>
      <c r="I15" s="29">
        <v>0</v>
      </c>
      <c r="J15" s="29">
        <v>0</v>
      </c>
      <c r="K15" s="37">
        <v>0</v>
      </c>
      <c r="L15" s="47">
        <v>0</v>
      </c>
    </row>
    <row r="16" spans="1:12" ht="31.5">
      <c r="A16" s="293"/>
      <c r="B16" s="290"/>
      <c r="C16" s="287"/>
      <c r="D16" s="29" t="s">
        <v>2024</v>
      </c>
      <c r="E16" s="37">
        <v>0</v>
      </c>
      <c r="F16" s="37">
        <v>0</v>
      </c>
      <c r="G16" s="29">
        <v>0</v>
      </c>
      <c r="H16" s="29">
        <v>0</v>
      </c>
      <c r="I16" s="29">
        <v>0</v>
      </c>
      <c r="J16" s="29">
        <v>0</v>
      </c>
      <c r="K16" s="37">
        <v>0</v>
      </c>
      <c r="L16" s="47">
        <v>0</v>
      </c>
    </row>
    <row r="17" spans="1:12" ht="15.75" customHeight="1">
      <c r="A17" s="293">
        <v>2</v>
      </c>
      <c r="B17" s="287" t="s">
        <v>2034</v>
      </c>
      <c r="C17" s="287" t="s">
        <v>2050</v>
      </c>
      <c r="D17" s="29" t="s">
        <v>1933</v>
      </c>
      <c r="E17" s="37">
        <v>11</v>
      </c>
      <c r="F17" s="37">
        <v>2.25</v>
      </c>
      <c r="G17" s="29">
        <v>0</v>
      </c>
      <c r="H17" s="29">
        <v>0</v>
      </c>
      <c r="I17" s="29">
        <v>0</v>
      </c>
      <c r="J17" s="29">
        <v>0</v>
      </c>
      <c r="K17" s="37">
        <v>11</v>
      </c>
      <c r="L17" s="47">
        <v>2.25</v>
      </c>
    </row>
    <row r="18" spans="1:12" ht="47.25">
      <c r="A18" s="293"/>
      <c r="B18" s="287"/>
      <c r="C18" s="287"/>
      <c r="D18" s="29" t="s">
        <v>2053</v>
      </c>
      <c r="E18" s="37">
        <v>0</v>
      </c>
      <c r="F18" s="37">
        <v>0</v>
      </c>
      <c r="G18" s="29">
        <v>0</v>
      </c>
      <c r="H18" s="29">
        <v>0</v>
      </c>
      <c r="I18" s="29">
        <v>0</v>
      </c>
      <c r="J18" s="29">
        <v>0</v>
      </c>
      <c r="K18" s="37">
        <v>0</v>
      </c>
      <c r="L18" s="47">
        <v>0</v>
      </c>
    </row>
    <row r="19" spans="1:12" ht="31.5">
      <c r="A19" s="293"/>
      <c r="B19" s="287"/>
      <c r="C19" s="287"/>
      <c r="D19" s="29" t="s">
        <v>2024</v>
      </c>
      <c r="E19" s="37">
        <v>1</v>
      </c>
      <c r="F19" s="37">
        <v>0.934</v>
      </c>
      <c r="G19" s="29">
        <v>0</v>
      </c>
      <c r="H19" s="29">
        <v>0</v>
      </c>
      <c r="I19" s="29">
        <v>0</v>
      </c>
      <c r="J19" s="29">
        <v>0</v>
      </c>
      <c r="K19" s="37">
        <v>1</v>
      </c>
      <c r="L19" s="47">
        <v>0.934</v>
      </c>
    </row>
    <row r="20" spans="1:12" ht="15.75">
      <c r="A20" s="293">
        <v>3</v>
      </c>
      <c r="B20" s="287" t="s">
        <v>2038</v>
      </c>
      <c r="C20" s="288" t="s">
        <v>1934</v>
      </c>
      <c r="D20" s="29" t="s">
        <v>1933</v>
      </c>
      <c r="E20" s="37">
        <v>11</v>
      </c>
      <c r="F20" s="37">
        <v>0.58</v>
      </c>
      <c r="G20" s="29">
        <v>0</v>
      </c>
      <c r="H20" s="29">
        <v>0</v>
      </c>
      <c r="I20" s="29">
        <v>0</v>
      </c>
      <c r="J20" s="29">
        <v>0</v>
      </c>
      <c r="K20" s="37">
        <v>11</v>
      </c>
      <c r="L20" s="47">
        <v>0.58</v>
      </c>
    </row>
    <row r="21" spans="1:12" ht="47.25">
      <c r="A21" s="293"/>
      <c r="B21" s="287"/>
      <c r="C21" s="289"/>
      <c r="D21" s="29" t="s">
        <v>2053</v>
      </c>
      <c r="E21" s="37">
        <v>2</v>
      </c>
      <c r="F21" s="37">
        <v>1.23</v>
      </c>
      <c r="G21" s="29">
        <v>0</v>
      </c>
      <c r="H21" s="29">
        <v>0</v>
      </c>
      <c r="I21" s="29">
        <v>0</v>
      </c>
      <c r="J21" s="29">
        <v>0</v>
      </c>
      <c r="K21" s="37">
        <v>2</v>
      </c>
      <c r="L21" s="47">
        <v>1.23</v>
      </c>
    </row>
    <row r="22" spans="1:12" ht="31.5">
      <c r="A22" s="293"/>
      <c r="B22" s="287"/>
      <c r="C22" s="290"/>
      <c r="D22" s="29" t="s">
        <v>2024</v>
      </c>
      <c r="E22" s="37">
        <v>0</v>
      </c>
      <c r="F22" s="37">
        <v>0</v>
      </c>
      <c r="G22" s="29">
        <v>0</v>
      </c>
      <c r="H22" s="29">
        <v>0</v>
      </c>
      <c r="I22" s="29">
        <v>0</v>
      </c>
      <c r="J22" s="29">
        <v>0</v>
      </c>
      <c r="K22" s="37">
        <v>0</v>
      </c>
      <c r="L22" s="47">
        <v>0</v>
      </c>
    </row>
    <row r="23" spans="1:12" ht="15.75">
      <c r="A23" s="293">
        <v>4</v>
      </c>
      <c r="B23" s="287" t="s">
        <v>2041</v>
      </c>
      <c r="C23" s="287" t="s">
        <v>1936</v>
      </c>
      <c r="D23" s="29" t="s">
        <v>1933</v>
      </c>
      <c r="E23" s="37">
        <v>0</v>
      </c>
      <c r="F23" s="37">
        <v>0</v>
      </c>
      <c r="G23" s="29">
        <v>0</v>
      </c>
      <c r="H23" s="29">
        <v>0</v>
      </c>
      <c r="I23" s="29">
        <v>0</v>
      </c>
      <c r="J23" s="29">
        <v>0</v>
      </c>
      <c r="K23" s="37">
        <v>0</v>
      </c>
      <c r="L23" s="47">
        <v>0</v>
      </c>
    </row>
    <row r="24" spans="1:12" ht="47.25">
      <c r="A24" s="293"/>
      <c r="B24" s="287"/>
      <c r="C24" s="287"/>
      <c r="D24" s="29" t="s">
        <v>2053</v>
      </c>
      <c r="E24" s="37">
        <v>1</v>
      </c>
      <c r="F24" s="37">
        <v>1.808</v>
      </c>
      <c r="G24" s="29">
        <v>0</v>
      </c>
      <c r="H24" s="29">
        <v>0</v>
      </c>
      <c r="I24" s="29">
        <v>0</v>
      </c>
      <c r="J24" s="29">
        <v>0</v>
      </c>
      <c r="K24" s="37">
        <v>1</v>
      </c>
      <c r="L24" s="47">
        <v>1.808</v>
      </c>
    </row>
    <row r="25" spans="1:12" ht="31.5">
      <c r="A25" s="293"/>
      <c r="B25" s="287"/>
      <c r="C25" s="287"/>
      <c r="D25" s="29" t="s">
        <v>2024</v>
      </c>
      <c r="E25" s="37">
        <v>0</v>
      </c>
      <c r="F25" s="37">
        <v>0</v>
      </c>
      <c r="G25" s="29">
        <v>0</v>
      </c>
      <c r="H25" s="29">
        <v>0</v>
      </c>
      <c r="I25" s="29">
        <v>0</v>
      </c>
      <c r="J25" s="29">
        <v>0</v>
      </c>
      <c r="K25" s="37">
        <v>0</v>
      </c>
      <c r="L25" s="47">
        <v>0</v>
      </c>
    </row>
    <row r="26" spans="1:12" ht="15.75">
      <c r="A26" s="259">
        <v>5</v>
      </c>
      <c r="B26" s="288" t="s">
        <v>2044</v>
      </c>
      <c r="C26" s="288" t="s">
        <v>2049</v>
      </c>
      <c r="D26" s="29" t="s">
        <v>1933</v>
      </c>
      <c r="E26" s="37">
        <v>3</v>
      </c>
      <c r="F26" s="37">
        <v>0.0824</v>
      </c>
      <c r="G26" s="29">
        <v>0</v>
      </c>
      <c r="H26" s="29">
        <v>0</v>
      </c>
      <c r="I26" s="29">
        <v>0</v>
      </c>
      <c r="J26" s="29">
        <v>0</v>
      </c>
      <c r="K26" s="37">
        <v>3</v>
      </c>
      <c r="L26" s="47">
        <v>0.0824</v>
      </c>
    </row>
    <row r="27" spans="1:12" ht="47.25">
      <c r="A27" s="260"/>
      <c r="B27" s="289"/>
      <c r="C27" s="289"/>
      <c r="D27" s="29" t="s">
        <v>2053</v>
      </c>
      <c r="E27" s="37">
        <v>1</v>
      </c>
      <c r="F27" s="37">
        <v>0.0159</v>
      </c>
      <c r="G27" s="29">
        <v>0</v>
      </c>
      <c r="H27" s="29">
        <v>0</v>
      </c>
      <c r="I27" s="29">
        <v>0</v>
      </c>
      <c r="J27" s="29">
        <v>0</v>
      </c>
      <c r="K27" s="37">
        <v>1</v>
      </c>
      <c r="L27" s="47">
        <v>0.0159</v>
      </c>
    </row>
    <row r="28" spans="1:12" ht="31.5">
      <c r="A28" s="260"/>
      <c r="B28" s="289"/>
      <c r="C28" s="290"/>
      <c r="D28" s="29" t="s">
        <v>2024</v>
      </c>
      <c r="E28" s="37">
        <v>0</v>
      </c>
      <c r="F28" s="37">
        <v>0</v>
      </c>
      <c r="G28" s="29">
        <v>0</v>
      </c>
      <c r="H28" s="29">
        <v>0</v>
      </c>
      <c r="I28" s="29">
        <v>0</v>
      </c>
      <c r="J28" s="29">
        <v>0</v>
      </c>
      <c r="K28" s="37">
        <v>0</v>
      </c>
      <c r="L28" s="47">
        <v>0</v>
      </c>
    </row>
    <row r="29" spans="1:12" ht="15.75">
      <c r="A29" s="260"/>
      <c r="B29" s="289"/>
      <c r="C29" s="288" t="s">
        <v>1935</v>
      </c>
      <c r="D29" s="29" t="s">
        <v>1933</v>
      </c>
      <c r="E29" s="37">
        <v>7</v>
      </c>
      <c r="F29" s="37">
        <v>0.23358</v>
      </c>
      <c r="G29" s="29">
        <v>0</v>
      </c>
      <c r="H29" s="29">
        <v>0</v>
      </c>
      <c r="I29" s="29">
        <v>0</v>
      </c>
      <c r="J29" s="29">
        <v>0</v>
      </c>
      <c r="K29" s="37">
        <v>7</v>
      </c>
      <c r="L29" s="47">
        <v>0.23358</v>
      </c>
    </row>
    <row r="30" spans="1:12" ht="47.25">
      <c r="A30" s="260"/>
      <c r="B30" s="289"/>
      <c r="C30" s="289"/>
      <c r="D30" s="29" t="s">
        <v>2053</v>
      </c>
      <c r="E30" s="37">
        <v>0</v>
      </c>
      <c r="F30" s="58">
        <v>0</v>
      </c>
      <c r="G30" s="29">
        <v>0</v>
      </c>
      <c r="H30" s="29">
        <v>0</v>
      </c>
      <c r="I30" s="29">
        <v>0</v>
      </c>
      <c r="J30" s="29">
        <v>0</v>
      </c>
      <c r="K30" s="37">
        <v>0</v>
      </c>
      <c r="L30" s="252">
        <v>0</v>
      </c>
    </row>
    <row r="31" spans="1:12" ht="32.25" thickBot="1">
      <c r="A31" s="212"/>
      <c r="B31" s="295"/>
      <c r="C31" s="295"/>
      <c r="D31" s="53" t="s">
        <v>2024</v>
      </c>
      <c r="E31" s="37">
        <v>0</v>
      </c>
      <c r="F31" s="37">
        <v>0</v>
      </c>
      <c r="G31" s="29">
        <v>0</v>
      </c>
      <c r="H31" s="29">
        <v>0</v>
      </c>
      <c r="I31" s="29">
        <v>0</v>
      </c>
      <c r="J31" s="29">
        <v>0</v>
      </c>
      <c r="K31" s="37">
        <v>0</v>
      </c>
      <c r="L31" s="47">
        <v>0</v>
      </c>
    </row>
    <row r="32" spans="1:12" ht="15.75">
      <c r="A32" s="271">
        <v>6</v>
      </c>
      <c r="B32" s="261" t="s">
        <v>2057</v>
      </c>
      <c r="C32" s="267" t="s">
        <v>2058</v>
      </c>
      <c r="D32" s="46" t="s">
        <v>1933</v>
      </c>
      <c r="E32" s="29">
        <v>38</v>
      </c>
      <c r="F32" s="15">
        <v>1.4979</v>
      </c>
      <c r="G32" s="29">
        <v>2</v>
      </c>
      <c r="H32" s="15">
        <v>0.07884</v>
      </c>
      <c r="I32" s="29">
        <v>0</v>
      </c>
      <c r="J32" s="29">
        <v>0</v>
      </c>
      <c r="K32" s="29">
        <v>36</v>
      </c>
      <c r="L32" s="253">
        <v>1.41906</v>
      </c>
    </row>
    <row r="33" spans="1:12" ht="47.25">
      <c r="A33" s="293"/>
      <c r="B33" s="294"/>
      <c r="C33" s="287"/>
      <c r="D33" s="29" t="s">
        <v>2053</v>
      </c>
      <c r="E33" s="37">
        <v>7</v>
      </c>
      <c r="F33" s="78">
        <v>1.8571</v>
      </c>
      <c r="G33" s="29">
        <v>0</v>
      </c>
      <c r="H33" s="15">
        <v>0</v>
      </c>
      <c r="I33" s="29">
        <v>0</v>
      </c>
      <c r="J33" s="29">
        <v>0</v>
      </c>
      <c r="K33" s="37">
        <v>7</v>
      </c>
      <c r="L33" s="254">
        <v>1.8571</v>
      </c>
    </row>
    <row r="34" spans="1:12" ht="31.5">
      <c r="A34" s="293"/>
      <c r="B34" s="294"/>
      <c r="C34" s="287"/>
      <c r="D34" s="29" t="s">
        <v>2024</v>
      </c>
      <c r="E34" s="37">
        <v>0</v>
      </c>
      <c r="F34" s="78">
        <v>0</v>
      </c>
      <c r="G34" s="29">
        <v>0</v>
      </c>
      <c r="H34" s="15">
        <v>0</v>
      </c>
      <c r="I34" s="29">
        <v>0</v>
      </c>
      <c r="J34" s="29">
        <v>0</v>
      </c>
      <c r="K34" s="37">
        <v>0</v>
      </c>
      <c r="L34" s="254">
        <v>0</v>
      </c>
    </row>
    <row r="35" spans="1:12" ht="15.75">
      <c r="A35" s="293">
        <v>7</v>
      </c>
      <c r="B35" s="294" t="s">
        <v>2059</v>
      </c>
      <c r="C35" s="287" t="s">
        <v>10</v>
      </c>
      <c r="D35" s="29" t="s">
        <v>1933</v>
      </c>
      <c r="E35" s="37">
        <v>8</v>
      </c>
      <c r="F35" s="78">
        <v>0.31536</v>
      </c>
      <c r="G35" s="29">
        <v>1</v>
      </c>
      <c r="H35" s="15">
        <v>0.03942</v>
      </c>
      <c r="I35" s="29">
        <v>0</v>
      </c>
      <c r="J35" s="29">
        <v>0</v>
      </c>
      <c r="K35" s="37">
        <v>7</v>
      </c>
      <c r="L35" s="254">
        <v>0.276</v>
      </c>
    </row>
    <row r="36" spans="1:12" ht="47.25">
      <c r="A36" s="293"/>
      <c r="B36" s="294"/>
      <c r="C36" s="287"/>
      <c r="D36" s="29" t="s">
        <v>2053</v>
      </c>
      <c r="E36" s="37">
        <v>2</v>
      </c>
      <c r="F36" s="78">
        <v>0.1314</v>
      </c>
      <c r="G36" s="29">
        <v>0</v>
      </c>
      <c r="H36" s="15">
        <v>0</v>
      </c>
      <c r="I36" s="29">
        <v>0</v>
      </c>
      <c r="J36" s="255">
        <v>0</v>
      </c>
      <c r="K36" s="37">
        <v>2</v>
      </c>
      <c r="L36" s="254">
        <v>0.1314</v>
      </c>
    </row>
    <row r="37" spans="1:12" ht="31.5">
      <c r="A37" s="293"/>
      <c r="B37" s="294"/>
      <c r="C37" s="287"/>
      <c r="D37" s="29" t="s">
        <v>2024</v>
      </c>
      <c r="E37" s="37">
        <v>0</v>
      </c>
      <c r="F37" s="78">
        <v>0</v>
      </c>
      <c r="G37" s="29">
        <v>0</v>
      </c>
      <c r="H37" s="15">
        <v>0</v>
      </c>
      <c r="I37" s="29">
        <v>0</v>
      </c>
      <c r="J37" s="29">
        <v>0</v>
      </c>
      <c r="K37" s="37">
        <v>0</v>
      </c>
      <c r="L37" s="254">
        <v>0</v>
      </c>
    </row>
    <row r="38" spans="1:12" ht="15.75">
      <c r="A38" s="293"/>
      <c r="B38" s="294"/>
      <c r="C38" s="287" t="s">
        <v>11</v>
      </c>
      <c r="D38" s="29" t="s">
        <v>1933</v>
      </c>
      <c r="E38" s="37">
        <v>11</v>
      </c>
      <c r="F38" s="78">
        <v>0.4336</v>
      </c>
      <c r="G38" s="29">
        <v>0</v>
      </c>
      <c r="H38" s="15">
        <v>0</v>
      </c>
      <c r="I38" s="29">
        <v>0</v>
      </c>
      <c r="J38" s="29">
        <v>0</v>
      </c>
      <c r="K38" s="37">
        <v>11</v>
      </c>
      <c r="L38" s="254">
        <v>0.4336</v>
      </c>
    </row>
    <row r="39" spans="1:12" ht="47.25">
      <c r="A39" s="293"/>
      <c r="B39" s="294"/>
      <c r="C39" s="287"/>
      <c r="D39" s="29" t="s">
        <v>2053</v>
      </c>
      <c r="E39" s="37">
        <v>0</v>
      </c>
      <c r="F39" s="78">
        <v>0</v>
      </c>
      <c r="G39" s="29">
        <v>0</v>
      </c>
      <c r="H39" s="15">
        <v>0</v>
      </c>
      <c r="I39" s="29">
        <v>0</v>
      </c>
      <c r="J39" s="29">
        <v>0</v>
      </c>
      <c r="K39" s="37">
        <v>0</v>
      </c>
      <c r="L39" s="254">
        <v>0</v>
      </c>
    </row>
    <row r="40" spans="1:12" ht="31.5">
      <c r="A40" s="293"/>
      <c r="B40" s="294"/>
      <c r="C40" s="287"/>
      <c r="D40" s="29" t="s">
        <v>2024</v>
      </c>
      <c r="E40" s="37">
        <v>0</v>
      </c>
      <c r="F40" s="78">
        <v>0</v>
      </c>
      <c r="G40" s="29">
        <v>0</v>
      </c>
      <c r="H40" s="15">
        <v>0</v>
      </c>
      <c r="I40" s="29">
        <v>0</v>
      </c>
      <c r="J40" s="29">
        <v>0</v>
      </c>
      <c r="K40" s="37">
        <v>0</v>
      </c>
      <c r="L40" s="254">
        <v>0</v>
      </c>
    </row>
    <row r="41" spans="1:12" ht="15.75">
      <c r="A41" s="293"/>
      <c r="B41" s="294"/>
      <c r="C41" s="287" t="s">
        <v>2058</v>
      </c>
      <c r="D41" s="29" t="s">
        <v>1933</v>
      </c>
      <c r="E41" s="37">
        <v>0</v>
      </c>
      <c r="F41" s="78">
        <v>0</v>
      </c>
      <c r="G41" s="29">
        <v>0</v>
      </c>
      <c r="H41" s="15">
        <v>0</v>
      </c>
      <c r="I41" s="29">
        <v>0</v>
      </c>
      <c r="J41" s="29">
        <v>0</v>
      </c>
      <c r="K41" s="37">
        <v>0</v>
      </c>
      <c r="L41" s="254">
        <v>0</v>
      </c>
    </row>
    <row r="42" spans="1:12" ht="47.25">
      <c r="A42" s="293"/>
      <c r="B42" s="294"/>
      <c r="C42" s="287"/>
      <c r="D42" s="29" t="s">
        <v>2053</v>
      </c>
      <c r="E42" s="37">
        <v>0</v>
      </c>
      <c r="F42" s="78">
        <v>0</v>
      </c>
      <c r="G42" s="29">
        <v>0</v>
      </c>
      <c r="H42" s="15">
        <v>0</v>
      </c>
      <c r="I42" s="29">
        <v>0</v>
      </c>
      <c r="J42" s="29">
        <v>0</v>
      </c>
      <c r="K42" s="37">
        <v>0</v>
      </c>
      <c r="L42" s="254">
        <v>0</v>
      </c>
    </row>
    <row r="43" spans="1:12" ht="31.5">
      <c r="A43" s="293"/>
      <c r="B43" s="294"/>
      <c r="C43" s="287"/>
      <c r="D43" s="29" t="s">
        <v>2024</v>
      </c>
      <c r="E43" s="37">
        <v>0</v>
      </c>
      <c r="F43" s="78">
        <v>0</v>
      </c>
      <c r="G43" s="29">
        <v>0</v>
      </c>
      <c r="H43" s="15">
        <v>0</v>
      </c>
      <c r="I43" s="29">
        <v>0</v>
      </c>
      <c r="J43" s="29">
        <v>0</v>
      </c>
      <c r="K43" s="37">
        <v>0</v>
      </c>
      <c r="L43" s="254">
        <v>0</v>
      </c>
    </row>
    <row r="44" spans="1:12" ht="15.75">
      <c r="A44" s="293">
        <v>8</v>
      </c>
      <c r="B44" s="294" t="s">
        <v>2060</v>
      </c>
      <c r="C44" s="287" t="s">
        <v>12</v>
      </c>
      <c r="D44" s="29" t="s">
        <v>1933</v>
      </c>
      <c r="E44" s="37">
        <v>3</v>
      </c>
      <c r="F44" s="78">
        <v>0.1183</v>
      </c>
      <c r="G44" s="29">
        <v>0</v>
      </c>
      <c r="H44" s="15">
        <v>0</v>
      </c>
      <c r="I44" s="29">
        <v>0</v>
      </c>
      <c r="J44" s="29">
        <v>0</v>
      </c>
      <c r="K44" s="37">
        <v>3</v>
      </c>
      <c r="L44" s="254">
        <v>0.1183</v>
      </c>
    </row>
    <row r="45" spans="1:12" ht="47.25">
      <c r="A45" s="293"/>
      <c r="B45" s="294"/>
      <c r="C45" s="287"/>
      <c r="D45" s="29" t="s">
        <v>2053</v>
      </c>
      <c r="E45" s="37">
        <v>2</v>
      </c>
      <c r="F45" s="78">
        <v>0.1139</v>
      </c>
      <c r="G45" s="29">
        <v>0</v>
      </c>
      <c r="H45" s="15">
        <v>0</v>
      </c>
      <c r="I45" s="29">
        <v>0</v>
      </c>
      <c r="J45" s="29">
        <v>0</v>
      </c>
      <c r="K45" s="37">
        <v>2</v>
      </c>
      <c r="L45" s="254">
        <v>0.1139</v>
      </c>
    </row>
    <row r="46" spans="1:12" ht="31.5">
      <c r="A46" s="293"/>
      <c r="B46" s="294"/>
      <c r="C46" s="287"/>
      <c r="D46" s="29" t="s">
        <v>2024</v>
      </c>
      <c r="E46" s="37">
        <v>0</v>
      </c>
      <c r="F46" s="78">
        <v>0</v>
      </c>
      <c r="G46" s="29">
        <v>0</v>
      </c>
      <c r="H46" s="15">
        <v>0</v>
      </c>
      <c r="I46" s="29">
        <v>0</v>
      </c>
      <c r="J46" s="29">
        <v>0</v>
      </c>
      <c r="K46" s="37">
        <v>0</v>
      </c>
      <c r="L46" s="254">
        <v>0</v>
      </c>
    </row>
    <row r="47" spans="1:12" ht="15.75">
      <c r="A47" s="293"/>
      <c r="B47" s="294"/>
      <c r="C47" s="287" t="s">
        <v>13</v>
      </c>
      <c r="D47" s="29" t="s">
        <v>1933</v>
      </c>
      <c r="E47" s="37">
        <v>14</v>
      </c>
      <c r="F47" s="78">
        <v>0.5519</v>
      </c>
      <c r="G47" s="29">
        <v>1</v>
      </c>
      <c r="H47" s="15">
        <v>0.0394</v>
      </c>
      <c r="I47" s="29">
        <v>0</v>
      </c>
      <c r="J47" s="29">
        <v>0</v>
      </c>
      <c r="K47" s="37">
        <v>13</v>
      </c>
      <c r="L47" s="254">
        <v>0.517</v>
      </c>
    </row>
    <row r="48" spans="1:12" ht="47.25">
      <c r="A48" s="293"/>
      <c r="B48" s="294"/>
      <c r="C48" s="287"/>
      <c r="D48" s="29" t="s">
        <v>2053</v>
      </c>
      <c r="E48" s="37">
        <v>1</v>
      </c>
      <c r="F48" s="78">
        <v>0.1051</v>
      </c>
      <c r="G48" s="29">
        <v>0</v>
      </c>
      <c r="H48" s="15">
        <v>0</v>
      </c>
      <c r="I48" s="29">
        <v>0</v>
      </c>
      <c r="J48" s="29">
        <v>0</v>
      </c>
      <c r="K48" s="37">
        <v>1</v>
      </c>
      <c r="L48" s="254">
        <v>0.1051</v>
      </c>
    </row>
    <row r="49" spans="1:12" ht="31.5">
      <c r="A49" s="293"/>
      <c r="B49" s="294"/>
      <c r="C49" s="287"/>
      <c r="D49" s="29" t="s">
        <v>2024</v>
      </c>
      <c r="E49" s="37">
        <v>0</v>
      </c>
      <c r="F49" s="78">
        <v>0</v>
      </c>
      <c r="G49" s="29">
        <v>0</v>
      </c>
      <c r="H49" s="15">
        <v>0</v>
      </c>
      <c r="I49" s="29">
        <v>0</v>
      </c>
      <c r="J49" s="29">
        <v>0</v>
      </c>
      <c r="K49" s="37">
        <v>0</v>
      </c>
      <c r="L49" s="254">
        <v>0</v>
      </c>
    </row>
    <row r="50" spans="1:12" ht="15.75">
      <c r="A50" s="268">
        <v>9</v>
      </c>
      <c r="B50" s="294" t="s">
        <v>2061</v>
      </c>
      <c r="C50" s="287" t="s">
        <v>14</v>
      </c>
      <c r="D50" s="29" t="s">
        <v>1933</v>
      </c>
      <c r="E50" s="37">
        <v>20</v>
      </c>
      <c r="F50" s="78">
        <v>0.7884</v>
      </c>
      <c r="G50" s="29">
        <v>0</v>
      </c>
      <c r="H50" s="15">
        <v>0</v>
      </c>
      <c r="I50" s="29">
        <v>0</v>
      </c>
      <c r="J50" s="29">
        <v>0</v>
      </c>
      <c r="K50" s="37">
        <v>20</v>
      </c>
      <c r="L50" s="254">
        <v>0.7884</v>
      </c>
    </row>
    <row r="51" spans="1:12" ht="47.25">
      <c r="A51" s="268"/>
      <c r="B51" s="294"/>
      <c r="C51" s="287"/>
      <c r="D51" s="29" t="s">
        <v>2053</v>
      </c>
      <c r="E51" s="37">
        <v>0</v>
      </c>
      <c r="F51" s="78">
        <v>0</v>
      </c>
      <c r="G51" s="29">
        <v>0</v>
      </c>
      <c r="H51" s="15">
        <v>0</v>
      </c>
      <c r="I51" s="29">
        <v>0</v>
      </c>
      <c r="J51" s="29">
        <v>0</v>
      </c>
      <c r="K51" s="37">
        <v>0</v>
      </c>
      <c r="L51" s="254">
        <v>0</v>
      </c>
    </row>
    <row r="52" spans="1:12" ht="31.5">
      <c r="A52" s="268"/>
      <c r="B52" s="294"/>
      <c r="C52" s="287"/>
      <c r="D52" s="29" t="s">
        <v>2024</v>
      </c>
      <c r="E52" s="37">
        <v>0</v>
      </c>
      <c r="F52" s="78">
        <v>0</v>
      </c>
      <c r="G52" s="29">
        <v>0</v>
      </c>
      <c r="H52" s="15">
        <v>0</v>
      </c>
      <c r="I52" s="29">
        <v>0</v>
      </c>
      <c r="J52" s="29">
        <v>0</v>
      </c>
      <c r="K52" s="37">
        <v>0</v>
      </c>
      <c r="L52" s="254">
        <v>0</v>
      </c>
    </row>
    <row r="53" spans="1:12" ht="15.75">
      <c r="A53" s="268"/>
      <c r="B53" s="294"/>
      <c r="C53" s="287" t="s">
        <v>15</v>
      </c>
      <c r="D53" s="29" t="s">
        <v>1933</v>
      </c>
      <c r="E53" s="37">
        <v>10</v>
      </c>
      <c r="F53" s="78">
        <v>0.3942</v>
      </c>
      <c r="G53" s="29">
        <v>0</v>
      </c>
      <c r="H53" s="15">
        <v>0</v>
      </c>
      <c r="I53" s="29">
        <v>0</v>
      </c>
      <c r="J53" s="29">
        <v>0</v>
      </c>
      <c r="K53" s="37">
        <v>10</v>
      </c>
      <c r="L53" s="254">
        <v>0.3942</v>
      </c>
    </row>
    <row r="54" spans="1:12" ht="47.25">
      <c r="A54" s="268"/>
      <c r="B54" s="294"/>
      <c r="C54" s="287"/>
      <c r="D54" s="29" t="s">
        <v>2053</v>
      </c>
      <c r="E54" s="37">
        <v>0</v>
      </c>
      <c r="F54" s="78">
        <v>0</v>
      </c>
      <c r="G54" s="29">
        <v>0</v>
      </c>
      <c r="H54" s="15">
        <v>0</v>
      </c>
      <c r="I54" s="29">
        <v>0</v>
      </c>
      <c r="J54" s="29">
        <v>0</v>
      </c>
      <c r="K54" s="37">
        <v>0</v>
      </c>
      <c r="L54" s="254">
        <v>0</v>
      </c>
    </row>
    <row r="55" spans="1:12" ht="31.5">
      <c r="A55" s="268"/>
      <c r="B55" s="294"/>
      <c r="C55" s="287"/>
      <c r="D55" s="29" t="s">
        <v>2024</v>
      </c>
      <c r="E55" s="37">
        <v>0</v>
      </c>
      <c r="F55" s="78">
        <v>0</v>
      </c>
      <c r="G55" s="29">
        <v>0</v>
      </c>
      <c r="H55" s="15">
        <v>0</v>
      </c>
      <c r="I55" s="29">
        <v>0</v>
      </c>
      <c r="J55" s="29">
        <v>0</v>
      </c>
      <c r="K55" s="37">
        <v>0</v>
      </c>
      <c r="L55" s="254">
        <v>0</v>
      </c>
    </row>
    <row r="56" spans="1:12" ht="15.75">
      <c r="A56" s="293">
        <v>10</v>
      </c>
      <c r="B56" s="294" t="s">
        <v>2062</v>
      </c>
      <c r="C56" s="287" t="s">
        <v>9</v>
      </c>
      <c r="D56" s="29" t="s">
        <v>1933</v>
      </c>
      <c r="E56" s="37">
        <v>30</v>
      </c>
      <c r="F56" s="78">
        <v>1.1826</v>
      </c>
      <c r="G56" s="29">
        <v>0</v>
      </c>
      <c r="H56" s="15">
        <v>0</v>
      </c>
      <c r="I56" s="29">
        <v>0</v>
      </c>
      <c r="J56" s="29">
        <v>0</v>
      </c>
      <c r="K56" s="37">
        <v>30</v>
      </c>
      <c r="L56" s="254">
        <v>1.1826</v>
      </c>
    </row>
    <row r="57" spans="1:12" ht="47.25">
      <c r="A57" s="293"/>
      <c r="B57" s="294"/>
      <c r="C57" s="287"/>
      <c r="D57" s="29" t="s">
        <v>2053</v>
      </c>
      <c r="E57" s="37">
        <v>10</v>
      </c>
      <c r="F57" s="78">
        <v>2.1112</v>
      </c>
      <c r="G57" s="29">
        <v>0</v>
      </c>
      <c r="H57" s="15">
        <v>0</v>
      </c>
      <c r="I57" s="29">
        <v>0</v>
      </c>
      <c r="J57" s="29">
        <v>0</v>
      </c>
      <c r="K57" s="37">
        <v>10</v>
      </c>
      <c r="L57" s="254">
        <v>2.1112</v>
      </c>
    </row>
    <row r="58" spans="1:12" ht="31.5">
      <c r="A58" s="293"/>
      <c r="B58" s="294"/>
      <c r="C58" s="287"/>
      <c r="D58" s="29" t="s">
        <v>2024</v>
      </c>
      <c r="E58" s="37">
        <v>1</v>
      </c>
      <c r="F58" s="78">
        <v>0.0876</v>
      </c>
      <c r="G58" s="29">
        <v>0</v>
      </c>
      <c r="H58" s="15">
        <v>0</v>
      </c>
      <c r="I58" s="29">
        <v>0</v>
      </c>
      <c r="J58" s="29">
        <v>0</v>
      </c>
      <c r="K58" s="37">
        <v>1</v>
      </c>
      <c r="L58" s="254">
        <v>0.0876</v>
      </c>
    </row>
    <row r="59" spans="1:12" ht="15.75">
      <c r="A59" s="293">
        <v>11</v>
      </c>
      <c r="B59" s="294" t="s">
        <v>2063</v>
      </c>
      <c r="C59" s="287" t="s">
        <v>2071</v>
      </c>
      <c r="D59" s="29" t="s">
        <v>1933</v>
      </c>
      <c r="E59" s="37">
        <v>35</v>
      </c>
      <c r="F59" s="78">
        <v>1.3797</v>
      </c>
      <c r="G59" s="29">
        <v>0</v>
      </c>
      <c r="H59" s="15">
        <v>0</v>
      </c>
      <c r="I59" s="29">
        <v>0</v>
      </c>
      <c r="J59" s="29">
        <v>0</v>
      </c>
      <c r="K59" s="37">
        <v>35</v>
      </c>
      <c r="L59" s="254">
        <v>1.3797</v>
      </c>
    </row>
    <row r="60" spans="1:12" ht="47.25">
      <c r="A60" s="293"/>
      <c r="B60" s="294"/>
      <c r="C60" s="287"/>
      <c r="D60" s="29" t="s">
        <v>2053</v>
      </c>
      <c r="E60" s="37">
        <v>3</v>
      </c>
      <c r="F60" s="78">
        <v>0.14016</v>
      </c>
      <c r="G60" s="29">
        <v>0</v>
      </c>
      <c r="H60" s="15">
        <v>0</v>
      </c>
      <c r="I60" s="29">
        <v>0</v>
      </c>
      <c r="J60" s="29">
        <v>0</v>
      </c>
      <c r="K60" s="37">
        <v>3</v>
      </c>
      <c r="L60" s="254">
        <v>0.14016</v>
      </c>
    </row>
    <row r="61" spans="1:12" ht="31.5">
      <c r="A61" s="293"/>
      <c r="B61" s="294"/>
      <c r="C61" s="287"/>
      <c r="D61" s="29" t="s">
        <v>2024</v>
      </c>
      <c r="E61" s="37">
        <v>0</v>
      </c>
      <c r="F61" s="78">
        <v>0</v>
      </c>
      <c r="G61" s="29">
        <v>0</v>
      </c>
      <c r="H61" s="15">
        <v>0</v>
      </c>
      <c r="I61" s="29">
        <v>0</v>
      </c>
      <c r="J61" s="29">
        <v>0</v>
      </c>
      <c r="K61" s="37">
        <v>0</v>
      </c>
      <c r="L61" s="254">
        <v>0</v>
      </c>
    </row>
    <row r="62" spans="1:12" ht="15.75">
      <c r="A62" s="293"/>
      <c r="B62" s="294"/>
      <c r="C62" s="287" t="s">
        <v>2070</v>
      </c>
      <c r="D62" s="29" t="s">
        <v>1933</v>
      </c>
      <c r="E62" s="37">
        <v>0</v>
      </c>
      <c r="F62" s="78">
        <v>0</v>
      </c>
      <c r="G62" s="29">
        <v>0</v>
      </c>
      <c r="H62" s="15">
        <v>0</v>
      </c>
      <c r="I62" s="29">
        <v>0</v>
      </c>
      <c r="J62" s="29">
        <v>0</v>
      </c>
      <c r="K62" s="37">
        <v>0</v>
      </c>
      <c r="L62" s="254">
        <v>0</v>
      </c>
    </row>
    <row r="63" spans="1:12" ht="47.25">
      <c r="A63" s="293"/>
      <c r="B63" s="294"/>
      <c r="C63" s="287"/>
      <c r="D63" s="29" t="s">
        <v>2053</v>
      </c>
      <c r="E63" s="37">
        <v>0</v>
      </c>
      <c r="F63" s="78">
        <v>0</v>
      </c>
      <c r="G63" s="29">
        <v>0</v>
      </c>
      <c r="H63" s="15">
        <v>0</v>
      </c>
      <c r="I63" s="29">
        <v>0</v>
      </c>
      <c r="J63" s="29">
        <v>0</v>
      </c>
      <c r="K63" s="37">
        <v>0</v>
      </c>
      <c r="L63" s="254">
        <v>0</v>
      </c>
    </row>
    <row r="64" spans="1:12" ht="31.5">
      <c r="A64" s="293"/>
      <c r="B64" s="294"/>
      <c r="C64" s="287"/>
      <c r="D64" s="29" t="s">
        <v>2024</v>
      </c>
      <c r="E64" s="37">
        <v>0</v>
      </c>
      <c r="F64" s="78">
        <v>0</v>
      </c>
      <c r="G64" s="29">
        <v>0</v>
      </c>
      <c r="H64" s="15">
        <v>0</v>
      </c>
      <c r="I64" s="29">
        <v>0</v>
      </c>
      <c r="J64" s="29">
        <v>0</v>
      </c>
      <c r="K64" s="37">
        <v>0</v>
      </c>
      <c r="L64" s="254">
        <v>0</v>
      </c>
    </row>
    <row r="65" spans="1:12" ht="15.75">
      <c r="A65" s="293">
        <v>12</v>
      </c>
      <c r="B65" s="294" t="s">
        <v>2064</v>
      </c>
      <c r="C65" s="287" t="s">
        <v>16</v>
      </c>
      <c r="D65" s="29" t="s">
        <v>1933</v>
      </c>
      <c r="E65" s="37">
        <v>19</v>
      </c>
      <c r="F65" s="78">
        <v>0.74898</v>
      </c>
      <c r="G65" s="29">
        <v>1</v>
      </c>
      <c r="H65" s="15">
        <v>0.0394</v>
      </c>
      <c r="I65" s="29">
        <v>0</v>
      </c>
      <c r="J65" s="29">
        <v>0</v>
      </c>
      <c r="K65" s="37">
        <v>18</v>
      </c>
      <c r="L65" s="254">
        <v>0.70958</v>
      </c>
    </row>
    <row r="66" spans="1:12" ht="47.25">
      <c r="A66" s="293"/>
      <c r="B66" s="294"/>
      <c r="C66" s="287"/>
      <c r="D66" s="29" t="s">
        <v>2053</v>
      </c>
      <c r="E66" s="37">
        <v>0</v>
      </c>
      <c r="F66" s="78">
        <v>0</v>
      </c>
      <c r="G66" s="29">
        <v>0</v>
      </c>
      <c r="H66" s="15">
        <v>0</v>
      </c>
      <c r="I66" s="29">
        <v>0</v>
      </c>
      <c r="J66" s="29">
        <v>0</v>
      </c>
      <c r="K66" s="37">
        <v>0</v>
      </c>
      <c r="L66" s="254">
        <v>0</v>
      </c>
    </row>
    <row r="67" spans="1:12" ht="31.5">
      <c r="A67" s="293"/>
      <c r="B67" s="294"/>
      <c r="C67" s="287"/>
      <c r="D67" s="29" t="s">
        <v>2024</v>
      </c>
      <c r="E67" s="37">
        <v>0</v>
      </c>
      <c r="F67" s="78">
        <v>0</v>
      </c>
      <c r="G67" s="29">
        <v>0</v>
      </c>
      <c r="H67" s="15">
        <v>0</v>
      </c>
      <c r="I67" s="29">
        <v>0</v>
      </c>
      <c r="J67" s="29">
        <v>0</v>
      </c>
      <c r="K67" s="37">
        <v>0</v>
      </c>
      <c r="L67" s="254">
        <v>0</v>
      </c>
    </row>
    <row r="68" spans="1:12" ht="15.75">
      <c r="A68" s="293">
        <v>13</v>
      </c>
      <c r="B68" s="294" t="s">
        <v>2065</v>
      </c>
      <c r="C68" s="287" t="s">
        <v>17</v>
      </c>
      <c r="D68" s="29" t="s">
        <v>1933</v>
      </c>
      <c r="E68" s="37">
        <v>23</v>
      </c>
      <c r="F68" s="78">
        <v>0.90666</v>
      </c>
      <c r="G68" s="29">
        <v>0</v>
      </c>
      <c r="H68" s="15">
        <v>0</v>
      </c>
      <c r="I68" s="29">
        <v>0</v>
      </c>
      <c r="J68" s="29">
        <v>0</v>
      </c>
      <c r="K68" s="37">
        <v>23</v>
      </c>
      <c r="L68" s="254">
        <v>0.90666</v>
      </c>
    </row>
    <row r="69" spans="1:12" ht="47.25">
      <c r="A69" s="293"/>
      <c r="B69" s="294"/>
      <c r="C69" s="287"/>
      <c r="D69" s="29" t="s">
        <v>2053</v>
      </c>
      <c r="E69" s="37">
        <v>0</v>
      </c>
      <c r="F69" s="78">
        <v>0</v>
      </c>
      <c r="G69" s="29">
        <v>0</v>
      </c>
      <c r="H69" s="15">
        <v>0</v>
      </c>
      <c r="I69" s="29">
        <v>0</v>
      </c>
      <c r="J69" s="29">
        <v>0</v>
      </c>
      <c r="K69" s="37">
        <v>0</v>
      </c>
      <c r="L69" s="254">
        <v>0</v>
      </c>
    </row>
    <row r="70" spans="1:12" ht="32.25" thickBot="1">
      <c r="A70" s="256"/>
      <c r="B70" s="257"/>
      <c r="C70" s="334"/>
      <c r="D70" s="53" t="s">
        <v>2024</v>
      </c>
      <c r="E70" s="37">
        <v>0</v>
      </c>
      <c r="F70" s="78">
        <v>0</v>
      </c>
      <c r="G70" s="29">
        <v>0</v>
      </c>
      <c r="H70" s="15">
        <v>0</v>
      </c>
      <c r="I70" s="29">
        <v>0</v>
      </c>
      <c r="J70" s="29">
        <v>0</v>
      </c>
      <c r="K70" s="37">
        <v>0</v>
      </c>
      <c r="L70" s="254">
        <v>0</v>
      </c>
    </row>
    <row r="71" spans="1:12" ht="15.75">
      <c r="A71" s="335">
        <v>14</v>
      </c>
      <c r="B71" s="337" t="s">
        <v>772</v>
      </c>
      <c r="C71" s="267" t="s">
        <v>725</v>
      </c>
      <c r="D71" s="46" t="s">
        <v>2022</v>
      </c>
      <c r="E71" s="32">
        <v>11</v>
      </c>
      <c r="F71" s="29">
        <f>11*0.00001*24*365</f>
        <v>0.9636</v>
      </c>
      <c r="G71" s="29">
        <v>0</v>
      </c>
      <c r="H71" s="29">
        <v>0</v>
      </c>
      <c r="I71" s="29">
        <v>0</v>
      </c>
      <c r="J71" s="29">
        <v>0</v>
      </c>
      <c r="K71" s="29">
        <f>E71</f>
        <v>11</v>
      </c>
      <c r="L71" s="52">
        <f>F71</f>
        <v>0.9636</v>
      </c>
    </row>
    <row r="72" spans="1:12" ht="47.25">
      <c r="A72" s="336"/>
      <c r="B72" s="338"/>
      <c r="C72" s="287"/>
      <c r="D72" s="29" t="s">
        <v>2053</v>
      </c>
      <c r="E72" s="36">
        <v>3</v>
      </c>
      <c r="F72" s="37">
        <f>0.00026*229*24</f>
        <v>1.42896</v>
      </c>
      <c r="G72" s="29">
        <v>0</v>
      </c>
      <c r="H72" s="29">
        <v>0</v>
      </c>
      <c r="I72" s="29">
        <v>0</v>
      </c>
      <c r="J72" s="29">
        <v>0</v>
      </c>
      <c r="K72" s="29">
        <f aca="true" t="shared" si="0" ref="K72:L124">E72</f>
        <v>3</v>
      </c>
      <c r="L72" s="52">
        <f t="shared" si="0"/>
        <v>1.42896</v>
      </c>
    </row>
    <row r="73" spans="1:12" ht="31.5">
      <c r="A73" s="336"/>
      <c r="B73" s="338"/>
      <c r="C73" s="287"/>
      <c r="D73" s="29" t="s">
        <v>2024</v>
      </c>
      <c r="E73" s="36">
        <v>0</v>
      </c>
      <c r="F73" s="37">
        <v>0</v>
      </c>
      <c r="G73" s="29">
        <v>0</v>
      </c>
      <c r="H73" s="29">
        <v>0</v>
      </c>
      <c r="I73" s="29">
        <v>0</v>
      </c>
      <c r="J73" s="29">
        <v>0</v>
      </c>
      <c r="K73" s="29">
        <f t="shared" si="0"/>
        <v>0</v>
      </c>
      <c r="L73" s="52">
        <f t="shared" si="0"/>
        <v>0</v>
      </c>
    </row>
    <row r="74" spans="1:12" ht="15.75">
      <c r="A74" s="336"/>
      <c r="B74" s="338"/>
      <c r="C74" s="287" t="s">
        <v>727</v>
      </c>
      <c r="D74" s="29" t="s">
        <v>1933</v>
      </c>
      <c r="E74" s="36">
        <v>2</v>
      </c>
      <c r="F74" s="37">
        <f>E74*0.000005*24*365</f>
        <v>0.08760000000000001</v>
      </c>
      <c r="G74" s="29">
        <v>0</v>
      </c>
      <c r="H74" s="29">
        <v>0</v>
      </c>
      <c r="I74" s="29">
        <v>0</v>
      </c>
      <c r="J74" s="29">
        <v>0</v>
      </c>
      <c r="K74" s="29">
        <f t="shared" si="0"/>
        <v>2</v>
      </c>
      <c r="L74" s="52">
        <f t="shared" si="0"/>
        <v>0.08760000000000001</v>
      </c>
    </row>
    <row r="75" spans="1:12" ht="47.25">
      <c r="A75" s="336"/>
      <c r="B75" s="338"/>
      <c r="C75" s="287"/>
      <c r="D75" s="29" t="s">
        <v>2053</v>
      </c>
      <c r="E75" s="36">
        <v>0</v>
      </c>
      <c r="F75" s="37">
        <v>0</v>
      </c>
      <c r="G75" s="29">
        <v>0</v>
      </c>
      <c r="H75" s="29">
        <v>0</v>
      </c>
      <c r="I75" s="29">
        <v>0</v>
      </c>
      <c r="J75" s="29">
        <v>0</v>
      </c>
      <c r="K75" s="29">
        <f t="shared" si="0"/>
        <v>0</v>
      </c>
      <c r="L75" s="52">
        <f t="shared" si="0"/>
        <v>0</v>
      </c>
    </row>
    <row r="76" spans="1:12" ht="31.5">
      <c r="A76" s="336"/>
      <c r="B76" s="338"/>
      <c r="C76" s="287"/>
      <c r="D76" s="29" t="s">
        <v>2024</v>
      </c>
      <c r="E76" s="36">
        <v>0</v>
      </c>
      <c r="F76" s="37">
        <v>0</v>
      </c>
      <c r="G76" s="29">
        <v>0</v>
      </c>
      <c r="H76" s="29">
        <v>0</v>
      </c>
      <c r="I76" s="29">
        <v>0</v>
      </c>
      <c r="J76" s="29">
        <v>0</v>
      </c>
      <c r="K76" s="29">
        <f t="shared" si="0"/>
        <v>0</v>
      </c>
      <c r="L76" s="52">
        <f t="shared" si="0"/>
        <v>0</v>
      </c>
    </row>
    <row r="77" spans="1:12" ht="15.75">
      <c r="A77" s="336"/>
      <c r="B77" s="338"/>
      <c r="C77" s="287" t="s">
        <v>731</v>
      </c>
      <c r="D77" s="29" t="s">
        <v>1933</v>
      </c>
      <c r="E77" s="36">
        <v>0</v>
      </c>
      <c r="F77" s="37">
        <v>0</v>
      </c>
      <c r="G77" s="29">
        <v>0</v>
      </c>
      <c r="H77" s="29">
        <v>0</v>
      </c>
      <c r="I77" s="29">
        <v>0</v>
      </c>
      <c r="J77" s="29">
        <v>0</v>
      </c>
      <c r="K77" s="29">
        <f t="shared" si="0"/>
        <v>0</v>
      </c>
      <c r="L77" s="52">
        <f t="shared" si="0"/>
        <v>0</v>
      </c>
    </row>
    <row r="78" spans="1:12" ht="47.25">
      <c r="A78" s="336"/>
      <c r="B78" s="338"/>
      <c r="C78" s="287"/>
      <c r="D78" s="29" t="s">
        <v>2053</v>
      </c>
      <c r="E78" s="36">
        <v>0</v>
      </c>
      <c r="F78" s="36">
        <v>0</v>
      </c>
      <c r="G78" s="32">
        <v>0</v>
      </c>
      <c r="H78" s="32">
        <v>0</v>
      </c>
      <c r="I78" s="32">
        <v>0</v>
      </c>
      <c r="J78" s="32">
        <v>0</v>
      </c>
      <c r="K78" s="29">
        <f t="shared" si="0"/>
        <v>0</v>
      </c>
      <c r="L78" s="52">
        <f t="shared" si="0"/>
        <v>0</v>
      </c>
    </row>
    <row r="79" spans="1:12" ht="31.5">
      <c r="A79" s="336"/>
      <c r="B79" s="338"/>
      <c r="C79" s="287"/>
      <c r="D79" s="29" t="s">
        <v>2024</v>
      </c>
      <c r="E79" s="36">
        <v>0</v>
      </c>
      <c r="F79" s="37">
        <v>0</v>
      </c>
      <c r="G79" s="29">
        <v>0</v>
      </c>
      <c r="H79" s="29">
        <v>0</v>
      </c>
      <c r="I79" s="29">
        <v>0</v>
      </c>
      <c r="J79" s="29">
        <v>0</v>
      </c>
      <c r="K79" s="29">
        <f t="shared" si="0"/>
        <v>0</v>
      </c>
      <c r="L79" s="52">
        <f t="shared" si="0"/>
        <v>0</v>
      </c>
    </row>
    <row r="80" spans="1:12" ht="15.75">
      <c r="A80" s="336"/>
      <c r="B80" s="338"/>
      <c r="C80" s="287" t="s">
        <v>734</v>
      </c>
      <c r="D80" s="29" t="s">
        <v>1933</v>
      </c>
      <c r="E80" s="31">
        <v>20</v>
      </c>
      <c r="F80" s="29">
        <f>E80*0.000005*24*365</f>
        <v>0.8760000000000001</v>
      </c>
      <c r="G80" s="33">
        <v>0</v>
      </c>
      <c r="H80" s="33">
        <v>0</v>
      </c>
      <c r="I80" s="33">
        <v>0</v>
      </c>
      <c r="J80" s="33">
        <v>0</v>
      </c>
      <c r="K80" s="29">
        <f t="shared" si="0"/>
        <v>20</v>
      </c>
      <c r="L80" s="52">
        <f t="shared" si="0"/>
        <v>0.8760000000000001</v>
      </c>
    </row>
    <row r="81" spans="1:12" ht="47.25">
      <c r="A81" s="336"/>
      <c r="B81" s="338"/>
      <c r="C81" s="287"/>
      <c r="D81" s="29" t="s">
        <v>2053</v>
      </c>
      <c r="E81" s="31">
        <v>0</v>
      </c>
      <c r="F81" s="29">
        <v>0</v>
      </c>
      <c r="G81" s="33">
        <v>0</v>
      </c>
      <c r="H81" s="33">
        <v>0</v>
      </c>
      <c r="I81" s="33">
        <v>0</v>
      </c>
      <c r="J81" s="33">
        <v>0</v>
      </c>
      <c r="K81" s="29">
        <f t="shared" si="0"/>
        <v>0</v>
      </c>
      <c r="L81" s="52">
        <f t="shared" si="0"/>
        <v>0</v>
      </c>
    </row>
    <row r="82" spans="1:12" ht="31.5">
      <c r="A82" s="336"/>
      <c r="B82" s="338"/>
      <c r="C82" s="287"/>
      <c r="D82" s="29" t="s">
        <v>2024</v>
      </c>
      <c r="E82" s="31">
        <v>0</v>
      </c>
      <c r="F82" s="29">
        <v>0</v>
      </c>
      <c r="G82" s="33">
        <v>0</v>
      </c>
      <c r="H82" s="33">
        <v>0</v>
      </c>
      <c r="I82" s="33">
        <v>0</v>
      </c>
      <c r="J82" s="33">
        <v>0</v>
      </c>
      <c r="K82" s="29">
        <f t="shared" si="0"/>
        <v>0</v>
      </c>
      <c r="L82" s="52">
        <f t="shared" si="0"/>
        <v>0</v>
      </c>
    </row>
    <row r="83" spans="1:12" ht="15.75">
      <c r="A83" s="336"/>
      <c r="B83" s="338"/>
      <c r="C83" s="287" t="s">
        <v>736</v>
      </c>
      <c r="D83" s="29" t="s">
        <v>1933</v>
      </c>
      <c r="E83" s="31">
        <v>0</v>
      </c>
      <c r="F83" s="29">
        <f>E83*0.00005</f>
        <v>0</v>
      </c>
      <c r="G83" s="33">
        <v>0</v>
      </c>
      <c r="H83" s="33">
        <v>0</v>
      </c>
      <c r="I83" s="33">
        <v>0</v>
      </c>
      <c r="J83" s="33">
        <v>0</v>
      </c>
      <c r="K83" s="29">
        <f t="shared" si="0"/>
        <v>0</v>
      </c>
      <c r="L83" s="52">
        <f t="shared" si="0"/>
        <v>0</v>
      </c>
    </row>
    <row r="84" spans="1:12" ht="47.25">
      <c r="A84" s="336"/>
      <c r="B84" s="338"/>
      <c r="C84" s="287"/>
      <c r="D84" s="29" t="s">
        <v>2053</v>
      </c>
      <c r="E84" s="31">
        <v>0</v>
      </c>
      <c r="F84" s="31">
        <v>0</v>
      </c>
      <c r="G84" s="33">
        <v>0</v>
      </c>
      <c r="H84" s="33">
        <v>0</v>
      </c>
      <c r="I84" s="33">
        <v>0</v>
      </c>
      <c r="J84" s="33">
        <v>0</v>
      </c>
      <c r="K84" s="29">
        <f t="shared" si="0"/>
        <v>0</v>
      </c>
      <c r="L84" s="52">
        <f t="shared" si="0"/>
        <v>0</v>
      </c>
    </row>
    <row r="85" spans="1:12" ht="31.5">
      <c r="A85" s="336"/>
      <c r="B85" s="338"/>
      <c r="C85" s="287"/>
      <c r="D85" s="29" t="s">
        <v>2024</v>
      </c>
      <c r="E85" s="31">
        <v>0</v>
      </c>
      <c r="F85" s="29">
        <v>0</v>
      </c>
      <c r="G85" s="33">
        <v>0</v>
      </c>
      <c r="H85" s="33">
        <v>0</v>
      </c>
      <c r="I85" s="33">
        <v>0</v>
      </c>
      <c r="J85" s="33">
        <v>0</v>
      </c>
      <c r="K85" s="29">
        <f t="shared" si="0"/>
        <v>0</v>
      </c>
      <c r="L85" s="52">
        <f t="shared" si="0"/>
        <v>0</v>
      </c>
    </row>
    <row r="86" spans="1:12" ht="15.75">
      <c r="A86" s="336"/>
      <c r="B86" s="338"/>
      <c r="C86" s="287" t="s">
        <v>738</v>
      </c>
      <c r="D86" s="29" t="s">
        <v>1933</v>
      </c>
      <c r="E86" s="31">
        <v>0</v>
      </c>
      <c r="F86" s="29">
        <v>0</v>
      </c>
      <c r="G86" s="33">
        <v>0</v>
      </c>
      <c r="H86" s="33">
        <v>0</v>
      </c>
      <c r="I86" s="33">
        <v>0</v>
      </c>
      <c r="J86" s="33">
        <v>0</v>
      </c>
      <c r="K86" s="29">
        <f t="shared" si="0"/>
        <v>0</v>
      </c>
      <c r="L86" s="52">
        <f t="shared" si="0"/>
        <v>0</v>
      </c>
    </row>
    <row r="87" spans="1:12" ht="47.25">
      <c r="A87" s="336"/>
      <c r="B87" s="338"/>
      <c r="C87" s="287"/>
      <c r="D87" s="29" t="s">
        <v>2023</v>
      </c>
      <c r="E87" s="31">
        <v>0</v>
      </c>
      <c r="F87" s="29">
        <v>0</v>
      </c>
      <c r="G87" s="33">
        <v>0</v>
      </c>
      <c r="H87" s="33">
        <v>0</v>
      </c>
      <c r="I87" s="33">
        <v>0</v>
      </c>
      <c r="J87" s="33">
        <v>0</v>
      </c>
      <c r="K87" s="29">
        <f t="shared" si="0"/>
        <v>0</v>
      </c>
      <c r="L87" s="52">
        <f t="shared" si="0"/>
        <v>0</v>
      </c>
    </row>
    <row r="88" spans="1:12" ht="31.5">
      <c r="A88" s="336"/>
      <c r="B88" s="338"/>
      <c r="C88" s="287"/>
      <c r="D88" s="29" t="s">
        <v>2024</v>
      </c>
      <c r="E88" s="31">
        <v>0</v>
      </c>
      <c r="F88" s="29">
        <v>0</v>
      </c>
      <c r="G88" s="33">
        <v>0</v>
      </c>
      <c r="H88" s="33">
        <v>0</v>
      </c>
      <c r="I88" s="33">
        <v>0</v>
      </c>
      <c r="J88" s="33">
        <v>0</v>
      </c>
      <c r="K88" s="29">
        <f t="shared" si="0"/>
        <v>0</v>
      </c>
      <c r="L88" s="52">
        <f t="shared" si="0"/>
        <v>0</v>
      </c>
    </row>
    <row r="89" spans="1:12" ht="15.75">
      <c r="A89" s="336"/>
      <c r="B89" s="338"/>
      <c r="C89" s="287" t="s">
        <v>739</v>
      </c>
      <c r="D89" s="29" t="s">
        <v>1933</v>
      </c>
      <c r="E89" s="31">
        <v>0</v>
      </c>
      <c r="F89" s="29">
        <v>0</v>
      </c>
      <c r="G89" s="33">
        <v>0</v>
      </c>
      <c r="H89" s="33">
        <v>0</v>
      </c>
      <c r="I89" s="33">
        <v>0</v>
      </c>
      <c r="J89" s="33">
        <v>0</v>
      </c>
      <c r="K89" s="29">
        <f t="shared" si="0"/>
        <v>0</v>
      </c>
      <c r="L89" s="52">
        <f t="shared" si="0"/>
        <v>0</v>
      </c>
    </row>
    <row r="90" spans="1:12" ht="47.25">
      <c r="A90" s="336"/>
      <c r="B90" s="338"/>
      <c r="C90" s="287"/>
      <c r="D90" s="29" t="s">
        <v>2053</v>
      </c>
      <c r="E90" s="31">
        <v>3</v>
      </c>
      <c r="F90" s="29">
        <f>3*0.0001*24*229</f>
        <v>1.6488</v>
      </c>
      <c r="G90" s="33">
        <v>0</v>
      </c>
      <c r="H90" s="33">
        <v>0</v>
      </c>
      <c r="I90" s="33">
        <v>0</v>
      </c>
      <c r="J90" s="33">
        <v>0</v>
      </c>
      <c r="K90" s="29">
        <f t="shared" si="0"/>
        <v>3</v>
      </c>
      <c r="L90" s="52">
        <f t="shared" si="0"/>
        <v>1.6488</v>
      </c>
    </row>
    <row r="91" spans="1:12" ht="31.5">
      <c r="A91" s="336"/>
      <c r="B91" s="338"/>
      <c r="C91" s="287"/>
      <c r="D91" s="29" t="s">
        <v>2024</v>
      </c>
      <c r="E91" s="31">
        <v>0</v>
      </c>
      <c r="F91" s="29">
        <v>0</v>
      </c>
      <c r="G91" s="33">
        <v>0</v>
      </c>
      <c r="H91" s="33">
        <v>0</v>
      </c>
      <c r="I91" s="33">
        <v>0</v>
      </c>
      <c r="J91" s="33">
        <v>0</v>
      </c>
      <c r="K91" s="29">
        <f t="shared" si="0"/>
        <v>0</v>
      </c>
      <c r="L91" s="52">
        <f t="shared" si="0"/>
        <v>0</v>
      </c>
    </row>
    <row r="92" spans="1:12" ht="15.75">
      <c r="A92" s="336"/>
      <c r="B92" s="338"/>
      <c r="C92" s="287" t="s">
        <v>740</v>
      </c>
      <c r="D92" s="29" t="s">
        <v>1933</v>
      </c>
      <c r="E92" s="31">
        <v>2</v>
      </c>
      <c r="F92" s="29">
        <f>E92*0.00005*24*365</f>
        <v>0.8760000000000001</v>
      </c>
      <c r="G92" s="33">
        <v>0</v>
      </c>
      <c r="H92" s="33">
        <v>0</v>
      </c>
      <c r="I92" s="33">
        <v>0</v>
      </c>
      <c r="J92" s="33">
        <v>0</v>
      </c>
      <c r="K92" s="29">
        <f t="shared" si="0"/>
        <v>2</v>
      </c>
      <c r="L92" s="52">
        <f t="shared" si="0"/>
        <v>0.8760000000000001</v>
      </c>
    </row>
    <row r="93" spans="1:12" ht="47.25">
      <c r="A93" s="336"/>
      <c r="B93" s="338"/>
      <c r="C93" s="287"/>
      <c r="D93" s="29" t="s">
        <v>2053</v>
      </c>
      <c r="E93" s="31">
        <v>0</v>
      </c>
      <c r="F93" s="29">
        <v>0</v>
      </c>
      <c r="G93" s="33">
        <v>0</v>
      </c>
      <c r="H93" s="33">
        <v>0</v>
      </c>
      <c r="I93" s="33">
        <v>0</v>
      </c>
      <c r="J93" s="33">
        <v>0</v>
      </c>
      <c r="K93" s="29">
        <f t="shared" si="0"/>
        <v>0</v>
      </c>
      <c r="L93" s="52">
        <f t="shared" si="0"/>
        <v>0</v>
      </c>
    </row>
    <row r="94" spans="1:12" ht="31.5">
      <c r="A94" s="336"/>
      <c r="B94" s="338"/>
      <c r="C94" s="287"/>
      <c r="D94" s="29" t="s">
        <v>2024</v>
      </c>
      <c r="E94" s="31">
        <v>0</v>
      </c>
      <c r="F94" s="29">
        <v>0</v>
      </c>
      <c r="G94" s="33">
        <v>0</v>
      </c>
      <c r="H94" s="33">
        <v>0</v>
      </c>
      <c r="I94" s="33">
        <v>0</v>
      </c>
      <c r="J94" s="33">
        <v>0</v>
      </c>
      <c r="K94" s="29">
        <f t="shared" si="0"/>
        <v>0</v>
      </c>
      <c r="L94" s="52">
        <f t="shared" si="0"/>
        <v>0</v>
      </c>
    </row>
    <row r="95" spans="1:12" ht="15.75">
      <c r="A95" s="293">
        <v>15</v>
      </c>
      <c r="B95" s="287" t="s">
        <v>773</v>
      </c>
      <c r="C95" s="289" t="s">
        <v>770</v>
      </c>
      <c r="D95" s="37" t="s">
        <v>1933</v>
      </c>
      <c r="E95" s="31">
        <v>0</v>
      </c>
      <c r="F95" s="29">
        <v>0</v>
      </c>
      <c r="G95" s="33">
        <v>0</v>
      </c>
      <c r="H95" s="33">
        <v>0</v>
      </c>
      <c r="I95" s="33">
        <v>0</v>
      </c>
      <c r="J95" s="33">
        <v>0</v>
      </c>
      <c r="K95" s="29">
        <f t="shared" si="0"/>
        <v>0</v>
      </c>
      <c r="L95" s="52">
        <f t="shared" si="0"/>
        <v>0</v>
      </c>
    </row>
    <row r="96" spans="1:12" ht="47.25">
      <c r="A96" s="293"/>
      <c r="B96" s="287"/>
      <c r="C96" s="289"/>
      <c r="D96" s="37" t="s">
        <v>2053</v>
      </c>
      <c r="E96" s="31">
        <v>0</v>
      </c>
      <c r="F96" s="29">
        <v>0</v>
      </c>
      <c r="G96" s="33">
        <v>0</v>
      </c>
      <c r="H96" s="33">
        <v>0</v>
      </c>
      <c r="I96" s="33">
        <v>0</v>
      </c>
      <c r="J96" s="33">
        <v>0</v>
      </c>
      <c r="K96" s="29">
        <f t="shared" si="0"/>
        <v>0</v>
      </c>
      <c r="L96" s="52">
        <f t="shared" si="0"/>
        <v>0</v>
      </c>
    </row>
    <row r="97" spans="1:12" ht="31.5">
      <c r="A97" s="293"/>
      <c r="B97" s="287"/>
      <c r="C97" s="290"/>
      <c r="D97" s="37" t="s">
        <v>2024</v>
      </c>
      <c r="E97" s="31">
        <v>0</v>
      </c>
      <c r="F97" s="29">
        <v>0</v>
      </c>
      <c r="G97" s="33">
        <v>0</v>
      </c>
      <c r="H97" s="33">
        <v>0</v>
      </c>
      <c r="I97" s="33">
        <v>0</v>
      </c>
      <c r="J97" s="33">
        <v>0</v>
      </c>
      <c r="K97" s="29">
        <f t="shared" si="0"/>
        <v>0</v>
      </c>
      <c r="L97" s="52">
        <f t="shared" si="0"/>
        <v>0</v>
      </c>
    </row>
    <row r="98" spans="1:12" ht="15.75">
      <c r="A98" s="293"/>
      <c r="B98" s="287"/>
      <c r="C98" s="288" t="s">
        <v>769</v>
      </c>
      <c r="D98" s="37" t="s">
        <v>1933</v>
      </c>
      <c r="E98" s="31">
        <v>0</v>
      </c>
      <c r="F98" s="29">
        <v>0</v>
      </c>
      <c r="G98" s="33">
        <v>0</v>
      </c>
      <c r="H98" s="33">
        <v>0</v>
      </c>
      <c r="I98" s="33">
        <v>0</v>
      </c>
      <c r="J98" s="33">
        <v>0</v>
      </c>
      <c r="K98" s="29">
        <f t="shared" si="0"/>
        <v>0</v>
      </c>
      <c r="L98" s="52">
        <f t="shared" si="0"/>
        <v>0</v>
      </c>
    </row>
    <row r="99" spans="1:12" ht="47.25">
      <c r="A99" s="293"/>
      <c r="B99" s="287"/>
      <c r="C99" s="289"/>
      <c r="D99" s="37" t="s">
        <v>2053</v>
      </c>
      <c r="E99" s="31">
        <v>0</v>
      </c>
      <c r="F99" s="29">
        <v>0</v>
      </c>
      <c r="G99" s="33">
        <v>0</v>
      </c>
      <c r="H99" s="33">
        <v>0</v>
      </c>
      <c r="I99" s="33">
        <v>0</v>
      </c>
      <c r="J99" s="33">
        <v>0</v>
      </c>
      <c r="K99" s="29">
        <f t="shared" si="0"/>
        <v>0</v>
      </c>
      <c r="L99" s="52">
        <f t="shared" si="0"/>
        <v>0</v>
      </c>
    </row>
    <row r="100" spans="1:12" ht="31.5">
      <c r="A100" s="293"/>
      <c r="B100" s="287"/>
      <c r="C100" s="290"/>
      <c r="D100" s="37" t="s">
        <v>2024</v>
      </c>
      <c r="E100" s="31">
        <v>0</v>
      </c>
      <c r="F100" s="29">
        <v>0</v>
      </c>
      <c r="G100" s="33">
        <v>0</v>
      </c>
      <c r="H100" s="33">
        <v>0</v>
      </c>
      <c r="I100" s="33">
        <v>0</v>
      </c>
      <c r="J100" s="33">
        <v>0</v>
      </c>
      <c r="K100" s="29">
        <f t="shared" si="0"/>
        <v>0</v>
      </c>
      <c r="L100" s="52">
        <f t="shared" si="0"/>
        <v>0</v>
      </c>
    </row>
    <row r="101" spans="1:12" ht="15.75">
      <c r="A101" s="293"/>
      <c r="B101" s="287"/>
      <c r="C101" s="288" t="s">
        <v>768</v>
      </c>
      <c r="D101" s="37" t="s">
        <v>1933</v>
      </c>
      <c r="E101" s="31">
        <v>0</v>
      </c>
      <c r="F101" s="29">
        <v>0</v>
      </c>
      <c r="G101" s="33">
        <v>0</v>
      </c>
      <c r="H101" s="33">
        <v>0</v>
      </c>
      <c r="I101" s="33">
        <v>0</v>
      </c>
      <c r="J101" s="33">
        <v>0</v>
      </c>
      <c r="K101" s="29">
        <f t="shared" si="0"/>
        <v>0</v>
      </c>
      <c r="L101" s="52">
        <f t="shared" si="0"/>
        <v>0</v>
      </c>
    </row>
    <row r="102" spans="1:12" ht="47.25">
      <c r="A102" s="293"/>
      <c r="B102" s="287"/>
      <c r="C102" s="289"/>
      <c r="D102" s="37" t="s">
        <v>2053</v>
      </c>
      <c r="E102" s="31">
        <v>0</v>
      </c>
      <c r="F102" s="29">
        <v>0</v>
      </c>
      <c r="G102" s="33">
        <v>0</v>
      </c>
      <c r="H102" s="33">
        <v>0</v>
      </c>
      <c r="I102" s="33">
        <v>0</v>
      </c>
      <c r="J102" s="33">
        <v>0</v>
      </c>
      <c r="K102" s="29">
        <f t="shared" si="0"/>
        <v>0</v>
      </c>
      <c r="L102" s="52">
        <f t="shared" si="0"/>
        <v>0</v>
      </c>
    </row>
    <row r="103" spans="1:12" ht="31.5">
      <c r="A103" s="293"/>
      <c r="B103" s="287"/>
      <c r="C103" s="290"/>
      <c r="D103" s="37" t="s">
        <v>2024</v>
      </c>
      <c r="E103" s="31">
        <v>0</v>
      </c>
      <c r="F103" s="29">
        <v>0</v>
      </c>
      <c r="G103" s="33">
        <v>0</v>
      </c>
      <c r="H103" s="33">
        <v>0</v>
      </c>
      <c r="I103" s="33">
        <v>0</v>
      </c>
      <c r="J103" s="33">
        <v>0</v>
      </c>
      <c r="K103" s="29">
        <f t="shared" si="0"/>
        <v>0</v>
      </c>
      <c r="L103" s="52">
        <f t="shared" si="0"/>
        <v>0</v>
      </c>
    </row>
    <row r="104" spans="1:12" ht="15.75">
      <c r="A104" s="293"/>
      <c r="B104" s="287"/>
      <c r="C104" s="289" t="s">
        <v>767</v>
      </c>
      <c r="D104" s="37" t="s">
        <v>1933</v>
      </c>
      <c r="E104" s="31">
        <v>0</v>
      </c>
      <c r="F104" s="29">
        <v>0</v>
      </c>
      <c r="G104" s="33">
        <v>0</v>
      </c>
      <c r="H104" s="33">
        <v>0</v>
      </c>
      <c r="I104" s="33">
        <v>0</v>
      </c>
      <c r="J104" s="33">
        <v>0</v>
      </c>
      <c r="K104" s="29">
        <f t="shared" si="0"/>
        <v>0</v>
      </c>
      <c r="L104" s="52">
        <f t="shared" si="0"/>
        <v>0</v>
      </c>
    </row>
    <row r="105" spans="1:12" ht="47.25">
      <c r="A105" s="293"/>
      <c r="B105" s="287"/>
      <c r="C105" s="289"/>
      <c r="D105" s="37" t="s">
        <v>2053</v>
      </c>
      <c r="E105" s="31">
        <v>0</v>
      </c>
      <c r="F105" s="29">
        <v>0</v>
      </c>
      <c r="G105" s="33">
        <v>0</v>
      </c>
      <c r="H105" s="33">
        <v>0</v>
      </c>
      <c r="I105" s="33">
        <v>0</v>
      </c>
      <c r="J105" s="33">
        <v>0</v>
      </c>
      <c r="K105" s="29">
        <f t="shared" si="0"/>
        <v>0</v>
      </c>
      <c r="L105" s="52">
        <f t="shared" si="0"/>
        <v>0</v>
      </c>
    </row>
    <row r="106" spans="1:12" ht="31.5">
      <c r="A106" s="293"/>
      <c r="B106" s="287"/>
      <c r="C106" s="290"/>
      <c r="D106" s="37" t="s">
        <v>2024</v>
      </c>
      <c r="E106" s="31">
        <v>0</v>
      </c>
      <c r="F106" s="29">
        <v>0</v>
      </c>
      <c r="G106" s="33">
        <v>0</v>
      </c>
      <c r="H106" s="33">
        <v>0</v>
      </c>
      <c r="I106" s="33">
        <v>0</v>
      </c>
      <c r="J106" s="33">
        <v>0</v>
      </c>
      <c r="K106" s="29">
        <f t="shared" si="0"/>
        <v>0</v>
      </c>
      <c r="L106" s="52">
        <f t="shared" si="0"/>
        <v>0</v>
      </c>
    </row>
    <row r="107" spans="1:12" ht="15.75">
      <c r="A107" s="293">
        <v>16</v>
      </c>
      <c r="B107" s="287" t="s">
        <v>774</v>
      </c>
      <c r="C107" s="258" t="s">
        <v>766</v>
      </c>
      <c r="D107" s="37" t="s">
        <v>1933</v>
      </c>
      <c r="E107" s="31">
        <v>0</v>
      </c>
      <c r="F107" s="29">
        <v>0</v>
      </c>
      <c r="G107" s="33">
        <v>0</v>
      </c>
      <c r="H107" s="33">
        <v>0</v>
      </c>
      <c r="I107" s="33">
        <v>0</v>
      </c>
      <c r="J107" s="33">
        <v>0</v>
      </c>
      <c r="K107" s="29">
        <f t="shared" si="0"/>
        <v>0</v>
      </c>
      <c r="L107" s="52">
        <f t="shared" si="0"/>
        <v>0</v>
      </c>
    </row>
    <row r="108" spans="1:12" ht="47.25">
      <c r="A108" s="293"/>
      <c r="B108" s="287"/>
      <c r="C108" s="258"/>
      <c r="D108" s="37" t="s">
        <v>2053</v>
      </c>
      <c r="E108" s="31">
        <v>0</v>
      </c>
      <c r="F108" s="29">
        <v>0</v>
      </c>
      <c r="G108" s="33">
        <v>0</v>
      </c>
      <c r="H108" s="33">
        <v>0</v>
      </c>
      <c r="I108" s="33">
        <v>0</v>
      </c>
      <c r="J108" s="33">
        <v>0</v>
      </c>
      <c r="K108" s="29">
        <f t="shared" si="0"/>
        <v>0</v>
      </c>
      <c r="L108" s="52">
        <f t="shared" si="0"/>
        <v>0</v>
      </c>
    </row>
    <row r="109" spans="1:12" ht="31.5">
      <c r="A109" s="293"/>
      <c r="B109" s="287"/>
      <c r="C109" s="258"/>
      <c r="D109" s="37" t="s">
        <v>2024</v>
      </c>
      <c r="E109" s="31">
        <v>0</v>
      </c>
      <c r="F109" s="29">
        <v>0</v>
      </c>
      <c r="G109" s="33">
        <v>0</v>
      </c>
      <c r="H109" s="33">
        <v>0</v>
      </c>
      <c r="I109" s="33">
        <v>0</v>
      </c>
      <c r="J109" s="33">
        <v>0</v>
      </c>
      <c r="K109" s="29">
        <f t="shared" si="0"/>
        <v>0</v>
      </c>
      <c r="L109" s="52">
        <f t="shared" si="0"/>
        <v>0</v>
      </c>
    </row>
    <row r="110" spans="1:12" ht="15.75">
      <c r="A110" s="293"/>
      <c r="B110" s="287"/>
      <c r="C110" s="287" t="s">
        <v>765</v>
      </c>
      <c r="D110" s="37" t="s">
        <v>1933</v>
      </c>
      <c r="E110" s="31">
        <v>0</v>
      </c>
      <c r="F110" s="29">
        <v>0</v>
      </c>
      <c r="G110" s="33">
        <v>0</v>
      </c>
      <c r="H110" s="33">
        <v>0</v>
      </c>
      <c r="I110" s="33">
        <v>0</v>
      </c>
      <c r="J110" s="33">
        <v>0</v>
      </c>
      <c r="K110" s="29">
        <f t="shared" si="0"/>
        <v>0</v>
      </c>
      <c r="L110" s="52">
        <f t="shared" si="0"/>
        <v>0</v>
      </c>
    </row>
    <row r="111" spans="1:12" ht="47.25">
      <c r="A111" s="293"/>
      <c r="B111" s="287"/>
      <c r="C111" s="287"/>
      <c r="D111" s="37" t="s">
        <v>2053</v>
      </c>
      <c r="E111" s="31">
        <v>0</v>
      </c>
      <c r="F111" s="29">
        <v>0</v>
      </c>
      <c r="G111" s="33">
        <v>0</v>
      </c>
      <c r="H111" s="33">
        <v>0</v>
      </c>
      <c r="I111" s="33">
        <v>0</v>
      </c>
      <c r="J111" s="33">
        <v>0</v>
      </c>
      <c r="K111" s="29">
        <f t="shared" si="0"/>
        <v>0</v>
      </c>
      <c r="L111" s="52">
        <f t="shared" si="0"/>
        <v>0</v>
      </c>
    </row>
    <row r="112" spans="1:12" ht="31.5">
      <c r="A112" s="293"/>
      <c r="B112" s="287"/>
      <c r="C112" s="287"/>
      <c r="D112" s="37" t="s">
        <v>2024</v>
      </c>
      <c r="E112" s="31">
        <v>0</v>
      </c>
      <c r="F112" s="29">
        <v>0</v>
      </c>
      <c r="G112" s="33">
        <v>0</v>
      </c>
      <c r="H112" s="33">
        <v>0</v>
      </c>
      <c r="I112" s="33">
        <v>0</v>
      </c>
      <c r="J112" s="33">
        <v>0</v>
      </c>
      <c r="K112" s="29">
        <f t="shared" si="0"/>
        <v>0</v>
      </c>
      <c r="L112" s="52">
        <f t="shared" si="0"/>
        <v>0</v>
      </c>
    </row>
    <row r="113" spans="1:12" ht="15.75">
      <c r="A113" s="293">
        <v>17</v>
      </c>
      <c r="B113" s="287" t="s">
        <v>775</v>
      </c>
      <c r="C113" s="289" t="s">
        <v>764</v>
      </c>
      <c r="D113" s="37" t="s">
        <v>2022</v>
      </c>
      <c r="E113" s="31">
        <v>0</v>
      </c>
      <c r="F113" s="29">
        <v>0</v>
      </c>
      <c r="G113" s="33">
        <v>0</v>
      </c>
      <c r="H113" s="33">
        <v>0</v>
      </c>
      <c r="I113" s="33">
        <v>0</v>
      </c>
      <c r="J113" s="33">
        <v>0</v>
      </c>
      <c r="K113" s="29">
        <f t="shared" si="0"/>
        <v>0</v>
      </c>
      <c r="L113" s="52">
        <f t="shared" si="0"/>
        <v>0</v>
      </c>
    </row>
    <row r="114" spans="1:12" ht="47.25">
      <c r="A114" s="293"/>
      <c r="B114" s="287"/>
      <c r="C114" s="289"/>
      <c r="D114" s="37" t="s">
        <v>2053</v>
      </c>
      <c r="E114" s="31">
        <v>0</v>
      </c>
      <c r="F114" s="29">
        <v>0</v>
      </c>
      <c r="G114" s="33">
        <v>0</v>
      </c>
      <c r="H114" s="33">
        <v>0</v>
      </c>
      <c r="I114" s="33">
        <v>0</v>
      </c>
      <c r="J114" s="33">
        <v>0</v>
      </c>
      <c r="K114" s="29">
        <f t="shared" si="0"/>
        <v>0</v>
      </c>
      <c r="L114" s="52">
        <f t="shared" si="0"/>
        <v>0</v>
      </c>
    </row>
    <row r="115" spans="1:12" ht="31.5">
      <c r="A115" s="293"/>
      <c r="B115" s="287"/>
      <c r="C115" s="290"/>
      <c r="D115" s="37" t="s">
        <v>2024</v>
      </c>
      <c r="E115" s="31">
        <v>0</v>
      </c>
      <c r="F115" s="29">
        <v>0</v>
      </c>
      <c r="G115" s="33">
        <v>0</v>
      </c>
      <c r="H115" s="33">
        <v>0</v>
      </c>
      <c r="I115" s="33">
        <v>0</v>
      </c>
      <c r="J115" s="33">
        <v>0</v>
      </c>
      <c r="K115" s="29">
        <f t="shared" si="0"/>
        <v>0</v>
      </c>
      <c r="L115" s="52">
        <f t="shared" si="0"/>
        <v>0</v>
      </c>
    </row>
    <row r="116" spans="1:12" ht="15.75">
      <c r="A116" s="293">
        <v>18</v>
      </c>
      <c r="B116" s="287" t="s">
        <v>776</v>
      </c>
      <c r="C116" s="289" t="s">
        <v>771</v>
      </c>
      <c r="D116" s="37" t="s">
        <v>1933</v>
      </c>
      <c r="E116" s="31">
        <v>0</v>
      </c>
      <c r="F116" s="29">
        <v>0</v>
      </c>
      <c r="G116" s="33">
        <v>0</v>
      </c>
      <c r="H116" s="33">
        <v>0</v>
      </c>
      <c r="I116" s="33">
        <v>0</v>
      </c>
      <c r="J116" s="33">
        <v>0</v>
      </c>
      <c r="K116" s="29">
        <f t="shared" si="0"/>
        <v>0</v>
      </c>
      <c r="L116" s="52">
        <f t="shared" si="0"/>
        <v>0</v>
      </c>
    </row>
    <row r="117" spans="1:12" ht="47.25">
      <c r="A117" s="293"/>
      <c r="B117" s="287"/>
      <c r="C117" s="289"/>
      <c r="D117" s="37" t="s">
        <v>2023</v>
      </c>
      <c r="E117" s="31">
        <v>0</v>
      </c>
      <c r="F117" s="29">
        <v>0</v>
      </c>
      <c r="G117" s="33">
        <v>0</v>
      </c>
      <c r="H117" s="33">
        <v>0</v>
      </c>
      <c r="I117" s="33">
        <v>0</v>
      </c>
      <c r="J117" s="33">
        <v>0</v>
      </c>
      <c r="K117" s="29">
        <f t="shared" si="0"/>
        <v>0</v>
      </c>
      <c r="L117" s="52">
        <f t="shared" si="0"/>
        <v>0</v>
      </c>
    </row>
    <row r="118" spans="1:12" ht="31.5">
      <c r="A118" s="293"/>
      <c r="B118" s="287"/>
      <c r="C118" s="290"/>
      <c r="D118" s="37" t="s">
        <v>2024</v>
      </c>
      <c r="E118" s="31">
        <v>0</v>
      </c>
      <c r="F118" s="29">
        <v>0</v>
      </c>
      <c r="G118" s="33">
        <v>0</v>
      </c>
      <c r="H118" s="33">
        <v>0</v>
      </c>
      <c r="I118" s="33">
        <v>0</v>
      </c>
      <c r="J118" s="33">
        <v>0</v>
      </c>
      <c r="K118" s="29">
        <f t="shared" si="0"/>
        <v>0</v>
      </c>
      <c r="L118" s="52">
        <f t="shared" si="0"/>
        <v>0</v>
      </c>
    </row>
    <row r="119" spans="1:12" ht="15.75">
      <c r="A119" s="259">
        <v>19</v>
      </c>
      <c r="B119" s="288" t="s">
        <v>777</v>
      </c>
      <c r="C119" s="289" t="s">
        <v>763</v>
      </c>
      <c r="D119" s="37" t="s">
        <v>1933</v>
      </c>
      <c r="E119" s="31">
        <v>0</v>
      </c>
      <c r="F119" s="29">
        <v>0</v>
      </c>
      <c r="G119" s="33">
        <v>0</v>
      </c>
      <c r="H119" s="33">
        <v>0</v>
      </c>
      <c r="I119" s="33">
        <v>0</v>
      </c>
      <c r="J119" s="33">
        <v>0</v>
      </c>
      <c r="K119" s="29">
        <f t="shared" si="0"/>
        <v>0</v>
      </c>
      <c r="L119" s="52">
        <f t="shared" si="0"/>
        <v>0</v>
      </c>
    </row>
    <row r="120" spans="1:12" ht="47.25">
      <c r="A120" s="260"/>
      <c r="B120" s="289"/>
      <c r="C120" s="289"/>
      <c r="D120" s="37" t="s">
        <v>2053</v>
      </c>
      <c r="E120" s="31">
        <v>0</v>
      </c>
      <c r="F120" s="29">
        <v>0</v>
      </c>
      <c r="G120" s="33">
        <v>0</v>
      </c>
      <c r="H120" s="33">
        <v>0</v>
      </c>
      <c r="I120" s="33">
        <v>0</v>
      </c>
      <c r="J120" s="33">
        <v>0</v>
      </c>
      <c r="K120" s="29">
        <f t="shared" si="0"/>
        <v>0</v>
      </c>
      <c r="L120" s="52">
        <f t="shared" si="0"/>
        <v>0</v>
      </c>
    </row>
    <row r="121" spans="1:12" ht="31.5">
      <c r="A121" s="260"/>
      <c r="B121" s="289"/>
      <c r="C121" s="290"/>
      <c r="D121" s="37" t="s">
        <v>2024</v>
      </c>
      <c r="E121" s="31">
        <v>0</v>
      </c>
      <c r="F121" s="29">
        <v>0</v>
      </c>
      <c r="G121" s="33">
        <v>0</v>
      </c>
      <c r="H121" s="33">
        <v>0</v>
      </c>
      <c r="I121" s="33">
        <v>0</v>
      </c>
      <c r="J121" s="33">
        <v>0</v>
      </c>
      <c r="K121" s="29">
        <f t="shared" si="0"/>
        <v>0</v>
      </c>
      <c r="L121" s="52">
        <f t="shared" si="0"/>
        <v>0</v>
      </c>
    </row>
    <row r="122" spans="1:12" ht="15.75">
      <c r="A122" s="260"/>
      <c r="B122" s="289"/>
      <c r="C122" s="289" t="s">
        <v>762</v>
      </c>
      <c r="D122" s="37" t="s">
        <v>1933</v>
      </c>
      <c r="E122" s="31">
        <v>0</v>
      </c>
      <c r="F122" s="29">
        <v>0</v>
      </c>
      <c r="G122" s="33">
        <v>0</v>
      </c>
      <c r="H122" s="33">
        <v>0</v>
      </c>
      <c r="I122" s="33">
        <v>0</v>
      </c>
      <c r="J122" s="33">
        <v>0</v>
      </c>
      <c r="K122" s="29">
        <f t="shared" si="0"/>
        <v>0</v>
      </c>
      <c r="L122" s="52">
        <f t="shared" si="0"/>
        <v>0</v>
      </c>
    </row>
    <row r="123" spans="1:12" ht="47.25">
      <c r="A123" s="260"/>
      <c r="B123" s="289"/>
      <c r="C123" s="289"/>
      <c r="D123" s="37" t="s">
        <v>2053</v>
      </c>
      <c r="E123" s="31">
        <v>0</v>
      </c>
      <c r="F123" s="29">
        <v>0</v>
      </c>
      <c r="G123" s="33">
        <v>0</v>
      </c>
      <c r="H123" s="33">
        <v>0</v>
      </c>
      <c r="I123" s="33">
        <v>0</v>
      </c>
      <c r="J123" s="33">
        <v>0</v>
      </c>
      <c r="K123" s="29">
        <f t="shared" si="0"/>
        <v>0</v>
      </c>
      <c r="L123" s="52">
        <f t="shared" si="0"/>
        <v>0</v>
      </c>
    </row>
    <row r="124" spans="1:12" ht="32.25" thickBot="1">
      <c r="A124" s="212"/>
      <c r="B124" s="295"/>
      <c r="C124" s="295"/>
      <c r="D124" s="40" t="s">
        <v>2024</v>
      </c>
      <c r="E124" s="31">
        <v>0</v>
      </c>
      <c r="F124" s="29">
        <v>0</v>
      </c>
      <c r="G124" s="33">
        <v>0</v>
      </c>
      <c r="H124" s="33">
        <v>0</v>
      </c>
      <c r="I124" s="33">
        <v>0</v>
      </c>
      <c r="J124" s="33">
        <v>0</v>
      </c>
      <c r="K124" s="29">
        <f t="shared" si="0"/>
        <v>0</v>
      </c>
      <c r="L124" s="52">
        <f t="shared" si="0"/>
        <v>0</v>
      </c>
    </row>
    <row r="125" spans="1:12" ht="15.75" customHeight="1">
      <c r="A125" s="309">
        <v>20</v>
      </c>
      <c r="B125" s="291" t="s">
        <v>791</v>
      </c>
      <c r="C125" s="291" t="s">
        <v>792</v>
      </c>
      <c r="D125" s="46" t="s">
        <v>1933</v>
      </c>
      <c r="E125" s="37">
        <v>28</v>
      </c>
      <c r="F125" s="37">
        <v>0.675</v>
      </c>
      <c r="G125" s="29">
        <v>0</v>
      </c>
      <c r="H125" s="29">
        <v>0</v>
      </c>
      <c r="I125" s="29">
        <v>0</v>
      </c>
      <c r="J125" s="29">
        <v>0</v>
      </c>
      <c r="K125" s="37">
        <v>28</v>
      </c>
      <c r="L125" s="47">
        <v>0.675</v>
      </c>
    </row>
    <row r="126" spans="1:12" ht="47.25">
      <c r="A126" s="260"/>
      <c r="B126" s="289"/>
      <c r="C126" s="289"/>
      <c r="D126" s="29" t="s">
        <v>2053</v>
      </c>
      <c r="E126" s="37">
        <v>1</v>
      </c>
      <c r="F126" s="78">
        <v>0.081</v>
      </c>
      <c r="G126" s="29">
        <v>0</v>
      </c>
      <c r="H126" s="29">
        <v>0</v>
      </c>
      <c r="I126" s="29">
        <v>0</v>
      </c>
      <c r="J126" s="29">
        <v>0</v>
      </c>
      <c r="K126" s="37">
        <v>1</v>
      </c>
      <c r="L126" s="254">
        <v>0.081</v>
      </c>
    </row>
    <row r="127" spans="1:12" ht="31.5">
      <c r="A127" s="260"/>
      <c r="B127" s="289"/>
      <c r="C127" s="290"/>
      <c r="D127" s="29" t="s">
        <v>2024</v>
      </c>
      <c r="E127" s="37">
        <v>12</v>
      </c>
      <c r="F127" s="37">
        <v>0.568</v>
      </c>
      <c r="G127" s="29">
        <v>0</v>
      </c>
      <c r="H127" s="29">
        <v>0</v>
      </c>
      <c r="I127" s="29">
        <v>0</v>
      </c>
      <c r="J127" s="29">
        <v>0</v>
      </c>
      <c r="K127" s="37">
        <v>12</v>
      </c>
      <c r="L127" s="47">
        <v>0.568</v>
      </c>
    </row>
    <row r="128" spans="1:12" ht="15.75">
      <c r="A128" s="260"/>
      <c r="B128" s="289"/>
      <c r="C128" s="288" t="s">
        <v>793</v>
      </c>
      <c r="D128" s="29" t="s">
        <v>1933</v>
      </c>
      <c r="E128" s="37">
        <v>6</v>
      </c>
      <c r="F128" s="78">
        <v>0.145</v>
      </c>
      <c r="G128" s="29">
        <v>0</v>
      </c>
      <c r="H128" s="29">
        <v>0</v>
      </c>
      <c r="I128" s="29">
        <v>0</v>
      </c>
      <c r="J128" s="29">
        <v>0</v>
      </c>
      <c r="K128" s="37">
        <v>28</v>
      </c>
      <c r="L128" s="47">
        <v>0.675</v>
      </c>
    </row>
    <row r="129" spans="1:12" ht="47.25">
      <c r="A129" s="260"/>
      <c r="B129" s="289"/>
      <c r="C129" s="289"/>
      <c r="D129" s="29" t="s">
        <v>2053</v>
      </c>
      <c r="E129" s="37">
        <v>1</v>
      </c>
      <c r="F129" s="78">
        <v>0.136</v>
      </c>
      <c r="G129" s="29">
        <v>0</v>
      </c>
      <c r="H129" s="29">
        <v>0</v>
      </c>
      <c r="I129" s="29">
        <v>0</v>
      </c>
      <c r="J129" s="29">
        <v>0</v>
      </c>
      <c r="K129" s="37">
        <v>1</v>
      </c>
      <c r="L129" s="254">
        <v>0.081</v>
      </c>
    </row>
    <row r="130" spans="1:12" ht="32.25" thickBot="1">
      <c r="A130" s="212"/>
      <c r="B130" s="295"/>
      <c r="C130" s="295"/>
      <c r="D130" s="53" t="s">
        <v>2024</v>
      </c>
      <c r="E130" s="37">
        <v>0</v>
      </c>
      <c r="F130" s="37">
        <v>0</v>
      </c>
      <c r="G130" s="29">
        <v>0</v>
      </c>
      <c r="H130" s="29">
        <v>0</v>
      </c>
      <c r="I130" s="29">
        <v>0</v>
      </c>
      <c r="J130" s="29">
        <v>0</v>
      </c>
      <c r="K130" s="37">
        <v>0</v>
      </c>
      <c r="L130" s="47">
        <v>0</v>
      </c>
    </row>
    <row r="131" spans="1:12" ht="15.75">
      <c r="A131" s="332">
        <v>21</v>
      </c>
      <c r="B131" s="333" t="s">
        <v>45</v>
      </c>
      <c r="C131" s="333" t="s">
        <v>1952</v>
      </c>
      <c r="D131" s="87" t="s">
        <v>504</v>
      </c>
      <c r="E131" s="87">
        <v>43</v>
      </c>
      <c r="F131" s="87">
        <f>172/1000000</f>
        <v>0.000172</v>
      </c>
      <c r="G131" s="87">
        <v>0</v>
      </c>
      <c r="H131" s="87">
        <v>0</v>
      </c>
      <c r="I131" s="87">
        <v>0</v>
      </c>
      <c r="J131" s="87">
        <v>0</v>
      </c>
      <c r="K131" s="87">
        <f>E131</f>
        <v>43</v>
      </c>
      <c r="L131" s="88">
        <f aca="true" t="shared" si="1" ref="L131:L175">F131</f>
        <v>0.000172</v>
      </c>
    </row>
    <row r="132" spans="1:12" ht="47.25">
      <c r="A132" s="325"/>
      <c r="B132" s="328"/>
      <c r="C132" s="328"/>
      <c r="D132" s="31" t="s">
        <v>505</v>
      </c>
      <c r="E132" s="31">
        <v>4</v>
      </c>
      <c r="F132" s="31">
        <f>0.000011+0.000011+0.000008+0.000005</f>
        <v>3.5E-05</v>
      </c>
      <c r="G132" s="31">
        <v>0</v>
      </c>
      <c r="H132" s="31">
        <v>0</v>
      </c>
      <c r="I132" s="31">
        <v>0</v>
      </c>
      <c r="J132" s="31">
        <v>0</v>
      </c>
      <c r="K132" s="31">
        <f aca="true" t="shared" si="2" ref="K132:K175">E132</f>
        <v>4</v>
      </c>
      <c r="L132" s="89">
        <f t="shared" si="1"/>
        <v>3.5E-05</v>
      </c>
    </row>
    <row r="133" spans="1:12" ht="31.5">
      <c r="A133" s="325"/>
      <c r="B133" s="328"/>
      <c r="C133" s="330"/>
      <c r="D133" s="31" t="s">
        <v>506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f t="shared" si="2"/>
        <v>0</v>
      </c>
      <c r="L133" s="89">
        <f t="shared" si="1"/>
        <v>0</v>
      </c>
    </row>
    <row r="134" spans="1:12" ht="15.75">
      <c r="A134" s="325"/>
      <c r="B134" s="328"/>
      <c r="C134" s="327" t="s">
        <v>1953</v>
      </c>
      <c r="D134" s="31" t="s">
        <v>504</v>
      </c>
      <c r="E134" s="31">
        <v>7</v>
      </c>
      <c r="F134" s="31">
        <f>28/1000000</f>
        <v>2.8E-05</v>
      </c>
      <c r="G134" s="31">
        <v>0</v>
      </c>
      <c r="H134" s="31">
        <v>0</v>
      </c>
      <c r="I134" s="31">
        <v>0</v>
      </c>
      <c r="J134" s="31">
        <v>0</v>
      </c>
      <c r="K134" s="31">
        <f t="shared" si="2"/>
        <v>7</v>
      </c>
      <c r="L134" s="89">
        <f t="shared" si="1"/>
        <v>2.8E-05</v>
      </c>
    </row>
    <row r="135" spans="1:12" ht="47.25">
      <c r="A135" s="325"/>
      <c r="B135" s="328"/>
      <c r="C135" s="328"/>
      <c r="D135" s="31" t="s">
        <v>505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f t="shared" si="2"/>
        <v>0</v>
      </c>
      <c r="L135" s="89">
        <f t="shared" si="1"/>
        <v>0</v>
      </c>
    </row>
    <row r="136" spans="1:12" ht="31.5">
      <c r="A136" s="325"/>
      <c r="B136" s="328"/>
      <c r="C136" s="330"/>
      <c r="D136" s="31" t="s">
        <v>506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f t="shared" si="2"/>
        <v>0</v>
      </c>
      <c r="L136" s="89">
        <f t="shared" si="1"/>
        <v>0</v>
      </c>
    </row>
    <row r="137" spans="1:12" ht="15.75">
      <c r="A137" s="325"/>
      <c r="B137" s="328"/>
      <c r="C137" s="327" t="s">
        <v>1939</v>
      </c>
      <c r="D137" s="31" t="s">
        <v>504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f t="shared" si="2"/>
        <v>0</v>
      </c>
      <c r="L137" s="89">
        <f t="shared" si="1"/>
        <v>0</v>
      </c>
    </row>
    <row r="138" spans="1:12" ht="47.25">
      <c r="A138" s="325"/>
      <c r="B138" s="328"/>
      <c r="C138" s="328"/>
      <c r="D138" s="31" t="s">
        <v>505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f t="shared" si="2"/>
        <v>0</v>
      </c>
      <c r="L138" s="89">
        <f t="shared" si="1"/>
        <v>0</v>
      </c>
    </row>
    <row r="139" spans="1:12" ht="31.5">
      <c r="A139" s="331"/>
      <c r="B139" s="330"/>
      <c r="C139" s="330"/>
      <c r="D139" s="31" t="s">
        <v>506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f t="shared" si="2"/>
        <v>0</v>
      </c>
      <c r="L139" s="89">
        <f t="shared" si="1"/>
        <v>0</v>
      </c>
    </row>
    <row r="140" spans="1:12" ht="15.75">
      <c r="A140" s="324">
        <v>22</v>
      </c>
      <c r="B140" s="327" t="s">
        <v>46</v>
      </c>
      <c r="C140" s="327" t="s">
        <v>1954</v>
      </c>
      <c r="D140" s="31" t="s">
        <v>504</v>
      </c>
      <c r="E140" s="31">
        <v>67</v>
      </c>
      <c r="F140" s="31">
        <f>268/1000000</f>
        <v>0.000268</v>
      </c>
      <c r="G140" s="31">
        <v>0</v>
      </c>
      <c r="H140" s="31">
        <v>0</v>
      </c>
      <c r="I140" s="31">
        <v>0</v>
      </c>
      <c r="J140" s="31">
        <v>0</v>
      </c>
      <c r="K140" s="31">
        <f t="shared" si="2"/>
        <v>67</v>
      </c>
      <c r="L140" s="89">
        <f t="shared" si="1"/>
        <v>0.000268</v>
      </c>
    </row>
    <row r="141" spans="1:12" ht="47.25">
      <c r="A141" s="325"/>
      <c r="B141" s="328"/>
      <c r="C141" s="328"/>
      <c r="D141" s="31" t="s">
        <v>505</v>
      </c>
      <c r="E141" s="31">
        <v>2</v>
      </c>
      <c r="F141" s="31">
        <v>4.5E-05</v>
      </c>
      <c r="G141" s="31">
        <v>0</v>
      </c>
      <c r="H141" s="31">
        <v>0</v>
      </c>
      <c r="I141" s="31">
        <v>0</v>
      </c>
      <c r="J141" s="31">
        <v>0</v>
      </c>
      <c r="K141" s="31">
        <f t="shared" si="2"/>
        <v>2</v>
      </c>
      <c r="L141" s="89">
        <f t="shared" si="1"/>
        <v>4.5E-05</v>
      </c>
    </row>
    <row r="142" spans="1:12" ht="31.5">
      <c r="A142" s="325"/>
      <c r="B142" s="328"/>
      <c r="C142" s="330"/>
      <c r="D142" s="31" t="s">
        <v>506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f t="shared" si="2"/>
        <v>0</v>
      </c>
      <c r="L142" s="89">
        <f t="shared" si="1"/>
        <v>0</v>
      </c>
    </row>
    <row r="143" spans="1:12" ht="15.75">
      <c r="A143" s="325"/>
      <c r="B143" s="328"/>
      <c r="C143" s="327" t="s">
        <v>1941</v>
      </c>
      <c r="D143" s="31" t="s">
        <v>504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f t="shared" si="2"/>
        <v>0</v>
      </c>
      <c r="L143" s="89">
        <f t="shared" si="1"/>
        <v>0</v>
      </c>
    </row>
    <row r="144" spans="1:12" ht="47.25">
      <c r="A144" s="325"/>
      <c r="B144" s="328"/>
      <c r="C144" s="328"/>
      <c r="D144" s="31" t="s">
        <v>505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f t="shared" si="2"/>
        <v>0</v>
      </c>
      <c r="L144" s="89">
        <f t="shared" si="1"/>
        <v>0</v>
      </c>
    </row>
    <row r="145" spans="1:12" ht="31.5">
      <c r="A145" s="331"/>
      <c r="B145" s="330"/>
      <c r="C145" s="330"/>
      <c r="D145" s="31" t="s">
        <v>506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f t="shared" si="2"/>
        <v>0</v>
      </c>
      <c r="L145" s="89">
        <f t="shared" si="1"/>
        <v>0</v>
      </c>
    </row>
    <row r="146" spans="1:12" ht="15.75">
      <c r="A146" s="324">
        <v>23</v>
      </c>
      <c r="B146" s="327" t="s">
        <v>49</v>
      </c>
      <c r="C146" s="327" t="s">
        <v>1946</v>
      </c>
      <c r="D146" s="31" t="s">
        <v>504</v>
      </c>
      <c r="E146" s="31">
        <v>19</v>
      </c>
      <c r="F146" s="31">
        <f>76/1000000</f>
        <v>7.6E-05</v>
      </c>
      <c r="G146" s="31">
        <v>0</v>
      </c>
      <c r="H146" s="31">
        <v>0</v>
      </c>
      <c r="I146" s="31">
        <v>0</v>
      </c>
      <c r="J146" s="31">
        <v>0</v>
      </c>
      <c r="K146" s="31">
        <f t="shared" si="2"/>
        <v>19</v>
      </c>
      <c r="L146" s="89">
        <f t="shared" si="1"/>
        <v>7.6E-05</v>
      </c>
    </row>
    <row r="147" spans="1:12" ht="47.25">
      <c r="A147" s="325"/>
      <c r="B147" s="328"/>
      <c r="C147" s="328"/>
      <c r="D147" s="31" t="s">
        <v>505</v>
      </c>
      <c r="E147" s="31">
        <v>1</v>
      </c>
      <c r="F147" s="31">
        <v>8E-06</v>
      </c>
      <c r="G147" s="31">
        <v>0</v>
      </c>
      <c r="H147" s="31">
        <v>0</v>
      </c>
      <c r="I147" s="31">
        <v>0</v>
      </c>
      <c r="J147" s="31">
        <v>0</v>
      </c>
      <c r="K147" s="31">
        <f t="shared" si="2"/>
        <v>1</v>
      </c>
      <c r="L147" s="89">
        <f t="shared" si="1"/>
        <v>8E-06</v>
      </c>
    </row>
    <row r="148" spans="1:12" ht="31.5">
      <c r="A148" s="331"/>
      <c r="B148" s="330"/>
      <c r="C148" s="330"/>
      <c r="D148" s="31" t="s">
        <v>506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f t="shared" si="2"/>
        <v>0</v>
      </c>
      <c r="L148" s="89">
        <f t="shared" si="1"/>
        <v>0</v>
      </c>
    </row>
    <row r="149" spans="1:12" ht="15.75">
      <c r="A149" s="324">
        <v>24</v>
      </c>
      <c r="B149" s="327" t="s">
        <v>47</v>
      </c>
      <c r="C149" s="327" t="s">
        <v>1942</v>
      </c>
      <c r="D149" s="31" t="s">
        <v>504</v>
      </c>
      <c r="E149" s="31">
        <v>8</v>
      </c>
      <c r="F149" s="31">
        <f>32/1000000</f>
        <v>3.2E-05</v>
      </c>
      <c r="G149" s="31">
        <v>0</v>
      </c>
      <c r="H149" s="31">
        <v>0</v>
      </c>
      <c r="I149" s="31">
        <v>0</v>
      </c>
      <c r="J149" s="31">
        <v>0</v>
      </c>
      <c r="K149" s="31">
        <f t="shared" si="2"/>
        <v>8</v>
      </c>
      <c r="L149" s="89">
        <f t="shared" si="1"/>
        <v>3.2E-05</v>
      </c>
    </row>
    <row r="150" spans="1:12" ht="47.25">
      <c r="A150" s="325"/>
      <c r="B150" s="328"/>
      <c r="C150" s="328"/>
      <c r="D150" s="31" t="s">
        <v>505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f t="shared" si="2"/>
        <v>0</v>
      </c>
      <c r="L150" s="89">
        <f t="shared" si="1"/>
        <v>0</v>
      </c>
    </row>
    <row r="151" spans="1:12" ht="31.5">
      <c r="A151" s="331"/>
      <c r="B151" s="330"/>
      <c r="C151" s="330"/>
      <c r="D151" s="31" t="s">
        <v>506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f t="shared" si="2"/>
        <v>0</v>
      </c>
      <c r="L151" s="89">
        <f t="shared" si="1"/>
        <v>0</v>
      </c>
    </row>
    <row r="152" spans="1:12" ht="15.75">
      <c r="A152" s="324">
        <v>25</v>
      </c>
      <c r="B152" s="327" t="s">
        <v>48</v>
      </c>
      <c r="C152" s="327" t="s">
        <v>1955</v>
      </c>
      <c r="D152" s="31" t="s">
        <v>504</v>
      </c>
      <c r="E152" s="31">
        <v>33</v>
      </c>
      <c r="F152" s="31">
        <f>132/1000000</f>
        <v>0.000132</v>
      </c>
      <c r="G152" s="31">
        <v>0</v>
      </c>
      <c r="H152" s="31">
        <v>0</v>
      </c>
      <c r="I152" s="31">
        <v>0</v>
      </c>
      <c r="J152" s="31">
        <v>0</v>
      </c>
      <c r="K152" s="31">
        <f t="shared" si="2"/>
        <v>33</v>
      </c>
      <c r="L152" s="89">
        <f t="shared" si="1"/>
        <v>0.000132</v>
      </c>
    </row>
    <row r="153" spans="1:12" ht="47.25">
      <c r="A153" s="325"/>
      <c r="B153" s="328"/>
      <c r="C153" s="328"/>
      <c r="D153" s="31" t="s">
        <v>505</v>
      </c>
      <c r="E153" s="31">
        <v>1</v>
      </c>
      <c r="F153" s="31">
        <v>6E-06</v>
      </c>
      <c r="G153" s="31">
        <v>0</v>
      </c>
      <c r="H153" s="31">
        <v>0</v>
      </c>
      <c r="I153" s="31">
        <v>0</v>
      </c>
      <c r="J153" s="31">
        <v>0</v>
      </c>
      <c r="K153" s="31">
        <f t="shared" si="2"/>
        <v>1</v>
      </c>
      <c r="L153" s="89">
        <f t="shared" si="1"/>
        <v>6E-06</v>
      </c>
    </row>
    <row r="154" spans="1:12" ht="31.5">
      <c r="A154" s="325"/>
      <c r="B154" s="328"/>
      <c r="C154" s="330"/>
      <c r="D154" s="31" t="s">
        <v>506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f t="shared" si="2"/>
        <v>0</v>
      </c>
      <c r="L154" s="89">
        <f t="shared" si="1"/>
        <v>0</v>
      </c>
    </row>
    <row r="155" spans="1:12" ht="15.75">
      <c r="A155" s="325"/>
      <c r="B155" s="328"/>
      <c r="C155" s="327" t="s">
        <v>1956</v>
      </c>
      <c r="D155" s="31" t="s">
        <v>504</v>
      </c>
      <c r="E155" s="31">
        <v>2</v>
      </c>
      <c r="F155" s="31">
        <f>8/1000000</f>
        <v>8E-06</v>
      </c>
      <c r="G155" s="31">
        <v>0</v>
      </c>
      <c r="H155" s="31">
        <v>0</v>
      </c>
      <c r="I155" s="31">
        <v>0</v>
      </c>
      <c r="J155" s="31">
        <v>0</v>
      </c>
      <c r="K155" s="31">
        <f t="shared" si="2"/>
        <v>2</v>
      </c>
      <c r="L155" s="89">
        <f t="shared" si="1"/>
        <v>8E-06</v>
      </c>
    </row>
    <row r="156" spans="1:12" ht="47.25">
      <c r="A156" s="325"/>
      <c r="B156" s="328"/>
      <c r="C156" s="328"/>
      <c r="D156" s="31" t="s">
        <v>505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f t="shared" si="2"/>
        <v>0</v>
      </c>
      <c r="L156" s="89">
        <f t="shared" si="1"/>
        <v>0</v>
      </c>
    </row>
    <row r="157" spans="1:12" ht="31.5">
      <c r="A157" s="325"/>
      <c r="B157" s="328"/>
      <c r="C157" s="330"/>
      <c r="D157" s="31" t="s">
        <v>506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f t="shared" si="2"/>
        <v>0</v>
      </c>
      <c r="L157" s="89">
        <f t="shared" si="1"/>
        <v>0</v>
      </c>
    </row>
    <row r="158" spans="1:12" ht="15.75">
      <c r="A158" s="325"/>
      <c r="B158" s="328"/>
      <c r="C158" s="327" t="s">
        <v>1957</v>
      </c>
      <c r="D158" s="31" t="s">
        <v>504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f t="shared" si="2"/>
        <v>0</v>
      </c>
      <c r="L158" s="89">
        <f t="shared" si="1"/>
        <v>0</v>
      </c>
    </row>
    <row r="159" spans="1:12" ht="47.25">
      <c r="A159" s="325"/>
      <c r="B159" s="328"/>
      <c r="C159" s="328"/>
      <c r="D159" s="31" t="s">
        <v>505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f t="shared" si="2"/>
        <v>0</v>
      </c>
      <c r="L159" s="89">
        <f t="shared" si="1"/>
        <v>0</v>
      </c>
    </row>
    <row r="160" spans="1:12" ht="31.5">
      <c r="A160" s="331"/>
      <c r="B160" s="330"/>
      <c r="C160" s="330"/>
      <c r="D160" s="31" t="s">
        <v>506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f t="shared" si="2"/>
        <v>0</v>
      </c>
      <c r="L160" s="89">
        <f t="shared" si="1"/>
        <v>0</v>
      </c>
    </row>
    <row r="161" spans="1:12" ht="15.75">
      <c r="A161" s="324">
        <v>26</v>
      </c>
      <c r="B161" s="327" t="s">
        <v>500</v>
      </c>
      <c r="C161" s="327" t="s">
        <v>1958</v>
      </c>
      <c r="D161" s="31" t="s">
        <v>504</v>
      </c>
      <c r="E161" s="31">
        <v>31</v>
      </c>
      <c r="F161" s="31">
        <f>124/1000000</f>
        <v>0.000124</v>
      </c>
      <c r="G161" s="31">
        <v>0</v>
      </c>
      <c r="H161" s="31">
        <v>0</v>
      </c>
      <c r="I161" s="31">
        <v>0</v>
      </c>
      <c r="J161" s="31">
        <v>0</v>
      </c>
      <c r="K161" s="31">
        <f t="shared" si="2"/>
        <v>31</v>
      </c>
      <c r="L161" s="89">
        <f t="shared" si="1"/>
        <v>0.000124</v>
      </c>
    </row>
    <row r="162" spans="1:12" ht="47.25">
      <c r="A162" s="325"/>
      <c r="B162" s="328"/>
      <c r="C162" s="328"/>
      <c r="D162" s="31" t="s">
        <v>505</v>
      </c>
      <c r="E162" s="31">
        <v>1</v>
      </c>
      <c r="F162" s="31">
        <v>3E-06</v>
      </c>
      <c r="G162" s="31">
        <v>0</v>
      </c>
      <c r="H162" s="31">
        <v>0</v>
      </c>
      <c r="I162" s="31">
        <v>0</v>
      </c>
      <c r="J162" s="31">
        <v>0</v>
      </c>
      <c r="K162" s="31">
        <f t="shared" si="2"/>
        <v>1</v>
      </c>
      <c r="L162" s="89">
        <f t="shared" si="1"/>
        <v>3E-06</v>
      </c>
    </row>
    <row r="163" spans="1:12" ht="31.5">
      <c r="A163" s="331"/>
      <c r="B163" s="330"/>
      <c r="C163" s="330"/>
      <c r="D163" s="31" t="s">
        <v>506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f t="shared" si="2"/>
        <v>0</v>
      </c>
      <c r="L163" s="89">
        <f t="shared" si="1"/>
        <v>0</v>
      </c>
    </row>
    <row r="164" spans="1:12" ht="15.75">
      <c r="A164" s="324">
        <v>27</v>
      </c>
      <c r="B164" s="327" t="s">
        <v>501</v>
      </c>
      <c r="C164" s="327" t="s">
        <v>1948</v>
      </c>
      <c r="D164" s="31" t="s">
        <v>504</v>
      </c>
      <c r="E164" s="31">
        <v>21</v>
      </c>
      <c r="F164" s="31">
        <f>84/1000000</f>
        <v>8.4E-05</v>
      </c>
      <c r="G164" s="31">
        <v>0</v>
      </c>
      <c r="H164" s="31">
        <v>0</v>
      </c>
      <c r="I164" s="31">
        <v>0</v>
      </c>
      <c r="J164" s="31">
        <v>0</v>
      </c>
      <c r="K164" s="31">
        <f t="shared" si="2"/>
        <v>21</v>
      </c>
      <c r="L164" s="89">
        <f t="shared" si="1"/>
        <v>8.4E-05</v>
      </c>
    </row>
    <row r="165" spans="1:12" ht="47.25">
      <c r="A165" s="325"/>
      <c r="B165" s="328"/>
      <c r="C165" s="328"/>
      <c r="D165" s="31" t="s">
        <v>505</v>
      </c>
      <c r="E165" s="31">
        <v>3</v>
      </c>
      <c r="F165" s="31">
        <f>0.000011+0.000014</f>
        <v>2.4999999999999998E-05</v>
      </c>
      <c r="G165" s="31">
        <v>0</v>
      </c>
      <c r="H165" s="31">
        <v>0</v>
      </c>
      <c r="I165" s="31">
        <v>0</v>
      </c>
      <c r="J165" s="31">
        <v>0</v>
      </c>
      <c r="K165" s="31">
        <f t="shared" si="2"/>
        <v>3</v>
      </c>
      <c r="L165" s="89">
        <f t="shared" si="1"/>
        <v>2.4999999999999998E-05</v>
      </c>
    </row>
    <row r="166" spans="1:12" ht="31.5">
      <c r="A166" s="325"/>
      <c r="B166" s="328"/>
      <c r="C166" s="330"/>
      <c r="D166" s="31" t="s">
        <v>506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f t="shared" si="2"/>
        <v>0</v>
      </c>
      <c r="L166" s="89">
        <f t="shared" si="1"/>
        <v>0</v>
      </c>
    </row>
    <row r="167" spans="1:12" ht="15.75">
      <c r="A167" s="325"/>
      <c r="B167" s="328"/>
      <c r="C167" s="327" t="s">
        <v>1959</v>
      </c>
      <c r="D167" s="31" t="s">
        <v>504</v>
      </c>
      <c r="E167" s="31">
        <v>26</v>
      </c>
      <c r="F167" s="31">
        <f>104/1000000</f>
        <v>0.000104</v>
      </c>
      <c r="G167" s="31">
        <v>0</v>
      </c>
      <c r="H167" s="31">
        <v>0</v>
      </c>
      <c r="I167" s="31">
        <v>0</v>
      </c>
      <c r="J167" s="31">
        <v>0</v>
      </c>
      <c r="K167" s="31">
        <f t="shared" si="2"/>
        <v>26</v>
      </c>
      <c r="L167" s="89">
        <f t="shared" si="1"/>
        <v>0.000104</v>
      </c>
    </row>
    <row r="168" spans="1:12" ht="47.25">
      <c r="A168" s="325"/>
      <c r="B168" s="328"/>
      <c r="C168" s="328"/>
      <c r="D168" s="31" t="s">
        <v>505</v>
      </c>
      <c r="E168" s="31">
        <v>7</v>
      </c>
      <c r="F168" s="31">
        <f>0.000008+0.000186+0.0000008+0.000013+0.0000032</f>
        <v>0.00021099999999999998</v>
      </c>
      <c r="G168" s="31">
        <v>0</v>
      </c>
      <c r="H168" s="31">
        <v>0</v>
      </c>
      <c r="I168" s="31">
        <v>0</v>
      </c>
      <c r="J168" s="31">
        <v>0</v>
      </c>
      <c r="K168" s="31">
        <f t="shared" si="2"/>
        <v>7</v>
      </c>
      <c r="L168" s="89">
        <f t="shared" si="1"/>
        <v>0.00021099999999999998</v>
      </c>
    </row>
    <row r="169" spans="1:12" ht="31.5">
      <c r="A169" s="331"/>
      <c r="B169" s="330"/>
      <c r="C169" s="330"/>
      <c r="D169" s="31" t="s">
        <v>506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f t="shared" si="2"/>
        <v>0</v>
      </c>
      <c r="L169" s="89">
        <f t="shared" si="1"/>
        <v>0</v>
      </c>
    </row>
    <row r="170" spans="1:12" ht="15.75">
      <c r="A170" s="324">
        <v>28</v>
      </c>
      <c r="B170" s="327" t="s">
        <v>502</v>
      </c>
      <c r="C170" s="327" t="s">
        <v>1959</v>
      </c>
      <c r="D170" s="31" t="s">
        <v>504</v>
      </c>
      <c r="E170" s="31">
        <v>31</v>
      </c>
      <c r="F170" s="31">
        <f>124/1000000</f>
        <v>0.000124</v>
      </c>
      <c r="G170" s="31">
        <v>0</v>
      </c>
      <c r="H170" s="31">
        <v>0</v>
      </c>
      <c r="I170" s="31">
        <v>0</v>
      </c>
      <c r="J170" s="31">
        <v>0</v>
      </c>
      <c r="K170" s="31">
        <f t="shared" si="2"/>
        <v>31</v>
      </c>
      <c r="L170" s="89">
        <f t="shared" si="1"/>
        <v>0.000124</v>
      </c>
    </row>
    <row r="171" spans="1:12" ht="47.25">
      <c r="A171" s="325"/>
      <c r="B171" s="328"/>
      <c r="C171" s="328"/>
      <c r="D171" s="31" t="s">
        <v>505</v>
      </c>
      <c r="E171" s="31">
        <v>4</v>
      </c>
      <c r="F171" s="31">
        <f>0.000003+0.000028+0.000004+151.13/1000000</f>
        <v>0.00018613</v>
      </c>
      <c r="G171" s="31">
        <v>0</v>
      </c>
      <c r="H171" s="31">
        <v>0</v>
      </c>
      <c r="I171" s="31">
        <v>0</v>
      </c>
      <c r="J171" s="31">
        <v>0</v>
      </c>
      <c r="K171" s="31">
        <f t="shared" si="2"/>
        <v>4</v>
      </c>
      <c r="L171" s="89">
        <f t="shared" si="1"/>
        <v>0.00018613</v>
      </c>
    </row>
    <row r="172" spans="1:12" ht="31.5">
      <c r="A172" s="325"/>
      <c r="B172" s="328"/>
      <c r="C172" s="330"/>
      <c r="D172" s="31" t="s">
        <v>506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f t="shared" si="2"/>
        <v>0</v>
      </c>
      <c r="L172" s="89">
        <f t="shared" si="1"/>
        <v>0</v>
      </c>
    </row>
    <row r="173" spans="1:12" ht="15.75">
      <c r="A173" s="325"/>
      <c r="B173" s="328"/>
      <c r="C173" s="327" t="s">
        <v>1960</v>
      </c>
      <c r="D173" s="31" t="s">
        <v>504</v>
      </c>
      <c r="E173" s="31">
        <v>1</v>
      </c>
      <c r="F173" s="31">
        <f>4/1000000</f>
        <v>4E-06</v>
      </c>
      <c r="G173" s="31">
        <v>0</v>
      </c>
      <c r="H173" s="31">
        <v>0</v>
      </c>
      <c r="I173" s="31">
        <v>0</v>
      </c>
      <c r="J173" s="31">
        <v>0</v>
      </c>
      <c r="K173" s="31">
        <f t="shared" si="2"/>
        <v>1</v>
      </c>
      <c r="L173" s="89">
        <f t="shared" si="1"/>
        <v>4E-06</v>
      </c>
    </row>
    <row r="174" spans="1:12" ht="47.25">
      <c r="A174" s="325"/>
      <c r="B174" s="328"/>
      <c r="C174" s="328"/>
      <c r="D174" s="31" t="s">
        <v>505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f t="shared" si="2"/>
        <v>0</v>
      </c>
      <c r="L174" s="89">
        <f t="shared" si="1"/>
        <v>0</v>
      </c>
    </row>
    <row r="175" spans="1:12" ht="32.25" thickBot="1">
      <c r="A175" s="326"/>
      <c r="B175" s="329"/>
      <c r="C175" s="329"/>
      <c r="D175" s="84" t="s">
        <v>506</v>
      </c>
      <c r="E175" s="84">
        <v>0</v>
      </c>
      <c r="F175" s="84">
        <v>0</v>
      </c>
      <c r="G175" s="84">
        <v>0</v>
      </c>
      <c r="H175" s="84">
        <v>0</v>
      </c>
      <c r="I175" s="84">
        <v>0</v>
      </c>
      <c r="J175" s="84">
        <v>0</v>
      </c>
      <c r="K175" s="84">
        <f t="shared" si="2"/>
        <v>0</v>
      </c>
      <c r="L175" s="90">
        <f t="shared" si="1"/>
        <v>0</v>
      </c>
    </row>
    <row r="176" spans="1:12" ht="15.75">
      <c r="A176" s="309">
        <v>29</v>
      </c>
      <c r="B176" s="291" t="s">
        <v>610</v>
      </c>
      <c r="C176" s="291" t="s">
        <v>579</v>
      </c>
      <c r="D176" s="46" t="s">
        <v>1933</v>
      </c>
      <c r="E176" s="29">
        <v>8</v>
      </c>
      <c r="F176" s="29">
        <v>0.0484</v>
      </c>
      <c r="G176" s="29">
        <v>0</v>
      </c>
      <c r="H176" s="29">
        <v>0</v>
      </c>
      <c r="I176" s="29">
        <v>0</v>
      </c>
      <c r="J176" s="29">
        <v>0</v>
      </c>
      <c r="K176" s="29">
        <v>8</v>
      </c>
      <c r="L176" s="52">
        <v>0.0484</v>
      </c>
    </row>
    <row r="177" spans="1:12" ht="47.25">
      <c r="A177" s="310"/>
      <c r="B177" s="312"/>
      <c r="C177" s="289"/>
      <c r="D177" s="29" t="s">
        <v>2053</v>
      </c>
      <c r="E177" s="37">
        <v>3</v>
      </c>
      <c r="F177" s="78">
        <v>0.45358</v>
      </c>
      <c r="G177" s="29">
        <v>0</v>
      </c>
      <c r="H177" s="29">
        <v>0</v>
      </c>
      <c r="I177" s="29">
        <v>0</v>
      </c>
      <c r="J177" s="29">
        <v>0</v>
      </c>
      <c r="K177" s="37">
        <v>3</v>
      </c>
      <c r="L177" s="254">
        <v>0.45358</v>
      </c>
    </row>
    <row r="178" spans="1:12" ht="31.5">
      <c r="A178" s="310"/>
      <c r="B178" s="312"/>
      <c r="C178" s="289"/>
      <c r="D178" s="29" t="s">
        <v>2024</v>
      </c>
      <c r="E178" s="37">
        <v>0</v>
      </c>
      <c r="F178" s="37">
        <v>0</v>
      </c>
      <c r="G178" s="29">
        <v>0</v>
      </c>
      <c r="H178" s="29">
        <v>0</v>
      </c>
      <c r="I178" s="29">
        <v>0</v>
      </c>
      <c r="J178" s="29">
        <v>0</v>
      </c>
      <c r="K178" s="37">
        <v>0</v>
      </c>
      <c r="L178" s="47">
        <v>0</v>
      </c>
    </row>
    <row r="179" spans="1:12" ht="15.75">
      <c r="A179" s="310"/>
      <c r="B179" s="312"/>
      <c r="C179" s="288" t="s">
        <v>581</v>
      </c>
      <c r="D179" s="29" t="s">
        <v>1933</v>
      </c>
      <c r="E179" s="37">
        <v>1</v>
      </c>
      <c r="F179" s="37">
        <v>0.0066</v>
      </c>
      <c r="G179" s="29">
        <v>0</v>
      </c>
      <c r="H179" s="29">
        <v>0</v>
      </c>
      <c r="I179" s="29">
        <v>0</v>
      </c>
      <c r="J179" s="29">
        <v>0</v>
      </c>
      <c r="K179" s="37">
        <v>1</v>
      </c>
      <c r="L179" s="47">
        <v>0.0066</v>
      </c>
    </row>
    <row r="180" spans="1:12" ht="47.25">
      <c r="A180" s="310"/>
      <c r="B180" s="312"/>
      <c r="C180" s="289"/>
      <c r="D180" s="29" t="s">
        <v>2053</v>
      </c>
      <c r="E180" s="37">
        <v>0</v>
      </c>
      <c r="F180" s="37">
        <v>0</v>
      </c>
      <c r="G180" s="29">
        <v>0</v>
      </c>
      <c r="H180" s="29">
        <v>0</v>
      </c>
      <c r="I180" s="29">
        <v>0</v>
      </c>
      <c r="J180" s="29">
        <v>0</v>
      </c>
      <c r="K180" s="37">
        <v>0</v>
      </c>
      <c r="L180" s="47">
        <v>0</v>
      </c>
    </row>
    <row r="181" spans="1:12" ht="31.5">
      <c r="A181" s="310"/>
      <c r="B181" s="312"/>
      <c r="C181" s="290"/>
      <c r="D181" s="29" t="s">
        <v>2024</v>
      </c>
      <c r="E181" s="37">
        <v>0</v>
      </c>
      <c r="F181" s="37">
        <v>0</v>
      </c>
      <c r="G181" s="29">
        <v>0</v>
      </c>
      <c r="H181" s="29">
        <v>0</v>
      </c>
      <c r="I181" s="29">
        <v>0</v>
      </c>
      <c r="J181" s="29">
        <v>0</v>
      </c>
      <c r="K181" s="37">
        <v>0</v>
      </c>
      <c r="L181" s="47">
        <v>0</v>
      </c>
    </row>
    <row r="182" spans="1:12" ht="15.75">
      <c r="A182" s="310"/>
      <c r="B182" s="312"/>
      <c r="C182" s="288" t="s">
        <v>583</v>
      </c>
      <c r="D182" s="29" t="s">
        <v>1933</v>
      </c>
      <c r="E182" s="37">
        <v>0</v>
      </c>
      <c r="F182" s="37">
        <v>0</v>
      </c>
      <c r="G182" s="29">
        <v>0</v>
      </c>
      <c r="H182" s="29">
        <v>0</v>
      </c>
      <c r="I182" s="29">
        <v>0</v>
      </c>
      <c r="J182" s="29">
        <v>0</v>
      </c>
      <c r="K182" s="37">
        <v>0</v>
      </c>
      <c r="L182" s="47">
        <v>0</v>
      </c>
    </row>
    <row r="183" spans="1:12" ht="47.25">
      <c r="A183" s="310"/>
      <c r="B183" s="312"/>
      <c r="C183" s="289"/>
      <c r="D183" s="29" t="s">
        <v>2053</v>
      </c>
      <c r="E183" s="37">
        <v>0</v>
      </c>
      <c r="F183" s="37">
        <v>0</v>
      </c>
      <c r="G183" s="29">
        <v>0</v>
      </c>
      <c r="H183" s="29">
        <v>0</v>
      </c>
      <c r="I183" s="29">
        <v>0</v>
      </c>
      <c r="J183" s="29">
        <v>0</v>
      </c>
      <c r="K183" s="37">
        <v>0</v>
      </c>
      <c r="L183" s="47">
        <v>0</v>
      </c>
    </row>
    <row r="184" spans="1:12" ht="31.5">
      <c r="A184" s="310"/>
      <c r="B184" s="312"/>
      <c r="C184" s="290"/>
      <c r="D184" s="29" t="s">
        <v>2024</v>
      </c>
      <c r="E184" s="37">
        <v>0</v>
      </c>
      <c r="F184" s="37">
        <v>0</v>
      </c>
      <c r="G184" s="29">
        <v>0</v>
      </c>
      <c r="H184" s="29">
        <v>0</v>
      </c>
      <c r="I184" s="29">
        <v>0</v>
      </c>
      <c r="J184" s="29">
        <v>0</v>
      </c>
      <c r="K184" s="37">
        <v>0</v>
      </c>
      <c r="L184" s="47">
        <v>0</v>
      </c>
    </row>
    <row r="185" spans="1:12" ht="15.75">
      <c r="A185" s="310"/>
      <c r="B185" s="312"/>
      <c r="C185" s="289" t="s">
        <v>585</v>
      </c>
      <c r="D185" s="37" t="s">
        <v>1933</v>
      </c>
      <c r="E185" s="37">
        <v>6</v>
      </c>
      <c r="F185" s="37">
        <v>0.0396</v>
      </c>
      <c r="G185" s="29">
        <v>0</v>
      </c>
      <c r="H185" s="29">
        <v>0</v>
      </c>
      <c r="I185" s="29">
        <v>0</v>
      </c>
      <c r="J185" s="29">
        <v>0</v>
      </c>
      <c r="K185" s="37">
        <v>6</v>
      </c>
      <c r="L185" s="47">
        <v>0.0396</v>
      </c>
    </row>
    <row r="186" spans="1:12" ht="47.25">
      <c r="A186" s="310"/>
      <c r="B186" s="312"/>
      <c r="C186" s="289"/>
      <c r="D186" s="29" t="s">
        <v>2053</v>
      </c>
      <c r="E186" s="37">
        <v>0</v>
      </c>
      <c r="F186" s="78">
        <v>0</v>
      </c>
      <c r="G186" s="29">
        <v>0</v>
      </c>
      <c r="H186" s="29">
        <v>0</v>
      </c>
      <c r="I186" s="29">
        <v>0</v>
      </c>
      <c r="J186" s="29">
        <v>0</v>
      </c>
      <c r="K186" s="37">
        <v>0</v>
      </c>
      <c r="L186" s="254">
        <v>0</v>
      </c>
    </row>
    <row r="187" spans="1:12" ht="31.5">
      <c r="A187" s="311"/>
      <c r="B187" s="313"/>
      <c r="C187" s="290"/>
      <c r="D187" s="29" t="s">
        <v>2024</v>
      </c>
      <c r="E187" s="37">
        <v>0</v>
      </c>
      <c r="F187" s="37">
        <v>0</v>
      </c>
      <c r="G187" s="29">
        <v>0</v>
      </c>
      <c r="H187" s="29">
        <v>0</v>
      </c>
      <c r="I187" s="29">
        <v>0</v>
      </c>
      <c r="J187" s="29">
        <v>0</v>
      </c>
      <c r="K187" s="37">
        <v>0</v>
      </c>
      <c r="L187" s="47">
        <v>0</v>
      </c>
    </row>
    <row r="188" spans="1:12" ht="15.75">
      <c r="A188" s="259">
        <v>30</v>
      </c>
      <c r="B188" s="288" t="s">
        <v>611</v>
      </c>
      <c r="C188" s="288" t="s">
        <v>588</v>
      </c>
      <c r="D188" s="29" t="s">
        <v>1933</v>
      </c>
      <c r="E188" s="37">
        <v>13</v>
      </c>
      <c r="F188" s="37">
        <v>0.0861</v>
      </c>
      <c r="G188" s="29">
        <v>0</v>
      </c>
      <c r="H188" s="29">
        <v>0</v>
      </c>
      <c r="I188" s="29">
        <v>0</v>
      </c>
      <c r="J188" s="29">
        <v>0</v>
      </c>
      <c r="K188" s="37">
        <v>13</v>
      </c>
      <c r="L188" s="47">
        <v>0.0861</v>
      </c>
    </row>
    <row r="189" spans="1:12" ht="47.25">
      <c r="A189" s="310"/>
      <c r="B189" s="312"/>
      <c r="C189" s="289"/>
      <c r="D189" s="29" t="s">
        <v>2053</v>
      </c>
      <c r="E189" s="37">
        <v>1</v>
      </c>
      <c r="F189" s="78">
        <v>0.0039</v>
      </c>
      <c r="G189" s="255">
        <v>0</v>
      </c>
      <c r="H189" s="29">
        <v>0</v>
      </c>
      <c r="I189" s="29">
        <v>0</v>
      </c>
      <c r="J189" s="29">
        <v>0</v>
      </c>
      <c r="K189" s="37">
        <v>1</v>
      </c>
      <c r="L189" s="254">
        <v>0.0039</v>
      </c>
    </row>
    <row r="190" spans="1:12" ht="31.5">
      <c r="A190" s="310"/>
      <c r="B190" s="312"/>
      <c r="C190" s="290"/>
      <c r="D190" s="29" t="s">
        <v>2024</v>
      </c>
      <c r="E190" s="37">
        <v>0</v>
      </c>
      <c r="F190" s="37">
        <v>0</v>
      </c>
      <c r="G190" s="29">
        <v>0</v>
      </c>
      <c r="H190" s="29">
        <v>0</v>
      </c>
      <c r="I190" s="29">
        <v>0</v>
      </c>
      <c r="J190" s="29">
        <v>0</v>
      </c>
      <c r="K190" s="37">
        <v>0</v>
      </c>
      <c r="L190" s="47">
        <v>0</v>
      </c>
    </row>
    <row r="191" spans="1:12" ht="15.75">
      <c r="A191" s="310"/>
      <c r="B191" s="312"/>
      <c r="C191" s="288" t="s">
        <v>590</v>
      </c>
      <c r="D191" s="29" t="s">
        <v>1933</v>
      </c>
      <c r="E191" s="37">
        <v>2</v>
      </c>
      <c r="F191" s="37">
        <v>0.0132</v>
      </c>
      <c r="G191" s="29">
        <v>0</v>
      </c>
      <c r="H191" s="29">
        <v>0</v>
      </c>
      <c r="I191" s="29">
        <v>0</v>
      </c>
      <c r="J191" s="29">
        <v>0</v>
      </c>
      <c r="K191" s="37">
        <v>2</v>
      </c>
      <c r="L191" s="47">
        <v>0.0132</v>
      </c>
    </row>
    <row r="192" spans="1:12" ht="47.25">
      <c r="A192" s="310"/>
      <c r="B192" s="312"/>
      <c r="C192" s="289"/>
      <c r="D192" s="29" t="s">
        <v>2053</v>
      </c>
      <c r="E192" s="37">
        <v>0</v>
      </c>
      <c r="F192" s="37">
        <v>0</v>
      </c>
      <c r="G192" s="29">
        <v>0</v>
      </c>
      <c r="H192" s="29">
        <v>0</v>
      </c>
      <c r="I192" s="29">
        <v>0</v>
      </c>
      <c r="J192" s="29">
        <v>0</v>
      </c>
      <c r="K192" s="37">
        <v>0</v>
      </c>
      <c r="L192" s="47">
        <v>0</v>
      </c>
    </row>
    <row r="193" spans="1:12" ht="31.5">
      <c r="A193" s="310"/>
      <c r="B193" s="312"/>
      <c r="C193" s="290"/>
      <c r="D193" s="29" t="s">
        <v>2024</v>
      </c>
      <c r="E193" s="37">
        <v>0</v>
      </c>
      <c r="F193" s="37">
        <v>0</v>
      </c>
      <c r="G193" s="29">
        <v>0</v>
      </c>
      <c r="H193" s="29">
        <v>0</v>
      </c>
      <c r="I193" s="29">
        <v>0</v>
      </c>
      <c r="J193" s="29">
        <v>0</v>
      </c>
      <c r="K193" s="37">
        <v>0</v>
      </c>
      <c r="L193" s="47">
        <v>0</v>
      </c>
    </row>
    <row r="194" spans="1:12" ht="15.75">
      <c r="A194" s="259">
        <v>31</v>
      </c>
      <c r="B194" s="288" t="s">
        <v>612</v>
      </c>
      <c r="C194" s="288" t="s">
        <v>593</v>
      </c>
      <c r="D194" s="37" t="s">
        <v>1933</v>
      </c>
      <c r="E194" s="37">
        <v>20</v>
      </c>
      <c r="F194" s="37">
        <v>0.1324</v>
      </c>
      <c r="G194" s="29">
        <v>0</v>
      </c>
      <c r="H194" s="29">
        <v>0</v>
      </c>
      <c r="I194" s="29">
        <v>0</v>
      </c>
      <c r="J194" s="29">
        <v>0</v>
      </c>
      <c r="K194" s="37">
        <v>20</v>
      </c>
      <c r="L194" s="47">
        <v>0.1324</v>
      </c>
    </row>
    <row r="195" spans="1:12" ht="47.25">
      <c r="A195" s="260"/>
      <c r="B195" s="289"/>
      <c r="C195" s="289"/>
      <c r="D195" s="29" t="s">
        <v>2053</v>
      </c>
      <c r="E195" s="37">
        <v>0</v>
      </c>
      <c r="F195" s="78">
        <v>0</v>
      </c>
      <c r="G195" s="29">
        <v>0</v>
      </c>
      <c r="H195" s="29">
        <v>0</v>
      </c>
      <c r="I195" s="29">
        <v>0</v>
      </c>
      <c r="J195" s="29">
        <v>0</v>
      </c>
      <c r="K195" s="37">
        <v>0</v>
      </c>
      <c r="L195" s="254">
        <v>0</v>
      </c>
    </row>
    <row r="196" spans="1:12" ht="31.5">
      <c r="A196" s="260"/>
      <c r="B196" s="289"/>
      <c r="C196" s="290"/>
      <c r="D196" s="29" t="s">
        <v>2024</v>
      </c>
      <c r="E196" s="37">
        <v>0</v>
      </c>
      <c r="F196" s="37">
        <v>0</v>
      </c>
      <c r="G196" s="29">
        <v>0</v>
      </c>
      <c r="H196" s="29">
        <v>0</v>
      </c>
      <c r="I196" s="29">
        <v>0</v>
      </c>
      <c r="J196" s="29">
        <v>0</v>
      </c>
      <c r="K196" s="37">
        <v>0</v>
      </c>
      <c r="L196" s="47">
        <v>0</v>
      </c>
    </row>
    <row r="197" spans="1:12" ht="15.75">
      <c r="A197" s="259">
        <v>32</v>
      </c>
      <c r="B197" s="288" t="s">
        <v>613</v>
      </c>
      <c r="C197" s="288" t="s">
        <v>595</v>
      </c>
      <c r="D197" s="29" t="s">
        <v>1933</v>
      </c>
      <c r="E197" s="37">
        <v>6</v>
      </c>
      <c r="F197" s="37">
        <v>0.0397</v>
      </c>
      <c r="G197" s="29">
        <v>0</v>
      </c>
      <c r="H197" s="29">
        <v>0</v>
      </c>
      <c r="I197" s="29">
        <v>0</v>
      </c>
      <c r="J197" s="29">
        <v>0</v>
      </c>
      <c r="K197" s="37">
        <v>6</v>
      </c>
      <c r="L197" s="47">
        <v>0.0397</v>
      </c>
    </row>
    <row r="198" spans="1:12" ht="47.25">
      <c r="A198" s="260"/>
      <c r="B198" s="289"/>
      <c r="C198" s="289"/>
      <c r="D198" s="29" t="s">
        <v>2053</v>
      </c>
      <c r="E198" s="37">
        <v>0</v>
      </c>
      <c r="F198" s="37">
        <v>0</v>
      </c>
      <c r="G198" s="29">
        <v>0</v>
      </c>
      <c r="H198" s="29">
        <v>0</v>
      </c>
      <c r="I198" s="29">
        <v>0</v>
      </c>
      <c r="J198" s="29">
        <v>0</v>
      </c>
      <c r="K198" s="37">
        <v>0</v>
      </c>
      <c r="L198" s="47">
        <v>0</v>
      </c>
    </row>
    <row r="199" spans="1:12" ht="31.5">
      <c r="A199" s="260"/>
      <c r="B199" s="289"/>
      <c r="C199" s="290"/>
      <c r="D199" s="29" t="s">
        <v>2024</v>
      </c>
      <c r="E199" s="37">
        <v>0</v>
      </c>
      <c r="F199" s="37">
        <v>0</v>
      </c>
      <c r="G199" s="29">
        <v>0</v>
      </c>
      <c r="H199" s="29">
        <v>0</v>
      </c>
      <c r="I199" s="29">
        <v>0</v>
      </c>
      <c r="J199" s="29">
        <v>0</v>
      </c>
      <c r="K199" s="37">
        <v>0</v>
      </c>
      <c r="L199" s="47">
        <v>0</v>
      </c>
    </row>
    <row r="200" spans="1:12" ht="15.75">
      <c r="A200" s="260"/>
      <c r="B200" s="289"/>
      <c r="C200" s="288" t="s">
        <v>596</v>
      </c>
      <c r="D200" s="29" t="s">
        <v>1933</v>
      </c>
      <c r="E200" s="37">
        <v>0</v>
      </c>
      <c r="F200" s="37">
        <v>0</v>
      </c>
      <c r="G200" s="29">
        <v>0</v>
      </c>
      <c r="H200" s="29">
        <v>0</v>
      </c>
      <c r="I200" s="29">
        <v>0</v>
      </c>
      <c r="J200" s="29">
        <v>0</v>
      </c>
      <c r="K200" s="37">
        <v>0</v>
      </c>
      <c r="L200" s="47">
        <v>0</v>
      </c>
    </row>
    <row r="201" spans="1:12" ht="47.25">
      <c r="A201" s="260"/>
      <c r="B201" s="289"/>
      <c r="C201" s="289"/>
      <c r="D201" s="29" t="s">
        <v>2053</v>
      </c>
      <c r="E201" s="37">
        <v>0</v>
      </c>
      <c r="F201" s="37">
        <v>0</v>
      </c>
      <c r="G201" s="29">
        <v>0</v>
      </c>
      <c r="H201" s="29">
        <v>0</v>
      </c>
      <c r="I201" s="29">
        <v>0</v>
      </c>
      <c r="J201" s="29">
        <v>0</v>
      </c>
      <c r="K201" s="37">
        <v>0</v>
      </c>
      <c r="L201" s="47">
        <v>0</v>
      </c>
    </row>
    <row r="202" spans="1:12" ht="31.5">
      <c r="A202" s="260"/>
      <c r="B202" s="289"/>
      <c r="C202" s="290"/>
      <c r="D202" s="29" t="s">
        <v>2024</v>
      </c>
      <c r="E202" s="37">
        <v>0</v>
      </c>
      <c r="F202" s="37">
        <v>0</v>
      </c>
      <c r="G202" s="29">
        <v>0</v>
      </c>
      <c r="H202" s="29">
        <v>0</v>
      </c>
      <c r="I202" s="29">
        <v>0</v>
      </c>
      <c r="J202" s="29">
        <v>0</v>
      </c>
      <c r="K202" s="37">
        <v>0</v>
      </c>
      <c r="L202" s="47">
        <v>0</v>
      </c>
    </row>
    <row r="203" spans="1:12" ht="15.75">
      <c r="A203" s="260"/>
      <c r="B203" s="289"/>
      <c r="C203" s="288" t="s">
        <v>597</v>
      </c>
      <c r="D203" s="37" t="s">
        <v>1933</v>
      </c>
      <c r="E203" s="37">
        <v>0</v>
      </c>
      <c r="F203" s="37">
        <v>0</v>
      </c>
      <c r="G203" s="29">
        <v>0</v>
      </c>
      <c r="H203" s="29">
        <v>0</v>
      </c>
      <c r="I203" s="29">
        <v>0</v>
      </c>
      <c r="J203" s="29">
        <v>0</v>
      </c>
      <c r="K203" s="37">
        <v>0</v>
      </c>
      <c r="L203" s="47">
        <v>0</v>
      </c>
    </row>
    <row r="204" spans="1:12" ht="47.25">
      <c r="A204" s="260"/>
      <c r="B204" s="289"/>
      <c r="C204" s="289"/>
      <c r="D204" s="29" t="s">
        <v>2053</v>
      </c>
      <c r="E204" s="37">
        <v>0</v>
      </c>
      <c r="F204" s="37">
        <v>0</v>
      </c>
      <c r="G204" s="29">
        <v>0</v>
      </c>
      <c r="H204" s="29">
        <v>0</v>
      </c>
      <c r="I204" s="29">
        <v>0</v>
      </c>
      <c r="J204" s="29">
        <v>0</v>
      </c>
      <c r="K204" s="37">
        <v>0</v>
      </c>
      <c r="L204" s="47">
        <v>0</v>
      </c>
    </row>
    <row r="205" spans="1:12" ht="31.5">
      <c r="A205" s="260"/>
      <c r="B205" s="289"/>
      <c r="C205" s="290"/>
      <c r="D205" s="29" t="s">
        <v>2024</v>
      </c>
      <c r="E205" s="37">
        <v>0</v>
      </c>
      <c r="F205" s="37">
        <v>0</v>
      </c>
      <c r="G205" s="29">
        <v>0</v>
      </c>
      <c r="H205" s="29">
        <v>0</v>
      </c>
      <c r="I205" s="29">
        <v>0</v>
      </c>
      <c r="J205" s="29">
        <v>0</v>
      </c>
      <c r="K205" s="37">
        <v>0</v>
      </c>
      <c r="L205" s="47">
        <v>0</v>
      </c>
    </row>
    <row r="206" spans="1:12" ht="15.75">
      <c r="A206" s="260"/>
      <c r="B206" s="289"/>
      <c r="C206" s="288" t="s">
        <v>598</v>
      </c>
      <c r="D206" s="29" t="s">
        <v>1933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52">
        <v>0</v>
      </c>
    </row>
    <row r="207" spans="1:12" ht="47.25">
      <c r="A207" s="260"/>
      <c r="B207" s="289"/>
      <c r="C207" s="289"/>
      <c r="D207" s="29" t="s">
        <v>2053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52">
        <v>0</v>
      </c>
    </row>
    <row r="208" spans="1:12" ht="31.5">
      <c r="A208" s="260"/>
      <c r="B208" s="289"/>
      <c r="C208" s="290"/>
      <c r="D208" s="29" t="s">
        <v>2024</v>
      </c>
      <c r="E208" s="37">
        <v>0</v>
      </c>
      <c r="F208" s="37">
        <v>0</v>
      </c>
      <c r="G208" s="29">
        <v>0</v>
      </c>
      <c r="H208" s="29">
        <v>0</v>
      </c>
      <c r="I208" s="29">
        <v>0</v>
      </c>
      <c r="J208" s="29">
        <v>0</v>
      </c>
      <c r="K208" s="37">
        <v>0</v>
      </c>
      <c r="L208" s="47">
        <v>0</v>
      </c>
    </row>
    <row r="209" spans="1:12" ht="15.75">
      <c r="A209" s="260"/>
      <c r="B209" s="289"/>
      <c r="C209" s="288" t="s">
        <v>600</v>
      </c>
      <c r="D209" s="29" t="s">
        <v>1933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52">
        <v>0</v>
      </c>
    </row>
    <row r="210" spans="1:12" ht="47.25">
      <c r="A210" s="260"/>
      <c r="B210" s="289"/>
      <c r="C210" s="289"/>
      <c r="D210" s="29" t="s">
        <v>2053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52">
        <v>0</v>
      </c>
    </row>
    <row r="211" spans="1:12" ht="31.5">
      <c r="A211" s="323"/>
      <c r="B211" s="290"/>
      <c r="C211" s="289"/>
      <c r="D211" s="29" t="s">
        <v>2024</v>
      </c>
      <c r="E211" s="37">
        <v>0</v>
      </c>
      <c r="F211" s="37">
        <v>0</v>
      </c>
      <c r="G211" s="29">
        <v>0</v>
      </c>
      <c r="H211" s="29">
        <v>0</v>
      </c>
      <c r="I211" s="29">
        <v>0</v>
      </c>
      <c r="J211" s="29">
        <v>0</v>
      </c>
      <c r="K211" s="37">
        <v>0</v>
      </c>
      <c r="L211" s="47">
        <v>0</v>
      </c>
    </row>
    <row r="212" spans="1:12" ht="15.75">
      <c r="A212" s="259">
        <v>33</v>
      </c>
      <c r="B212" s="288" t="s">
        <v>614</v>
      </c>
      <c r="C212" s="288" t="s">
        <v>601</v>
      </c>
      <c r="D212" s="37" t="s">
        <v>1933</v>
      </c>
      <c r="E212" s="29">
        <v>3</v>
      </c>
      <c r="F212" s="29">
        <v>0.0176</v>
      </c>
      <c r="G212" s="29">
        <v>0</v>
      </c>
      <c r="H212" s="29">
        <v>0</v>
      </c>
      <c r="I212" s="29">
        <v>0</v>
      </c>
      <c r="J212" s="29">
        <v>0</v>
      </c>
      <c r="K212" s="29">
        <v>3</v>
      </c>
      <c r="L212" s="52">
        <v>0.0176</v>
      </c>
    </row>
    <row r="213" spans="1:12" ht="47.25">
      <c r="A213" s="310"/>
      <c r="B213" s="312"/>
      <c r="C213" s="289"/>
      <c r="D213" s="29" t="s">
        <v>2053</v>
      </c>
      <c r="E213" s="29">
        <v>1</v>
      </c>
      <c r="F213" s="78">
        <v>0.2938</v>
      </c>
      <c r="G213" s="29">
        <v>0</v>
      </c>
      <c r="H213" s="29">
        <v>0</v>
      </c>
      <c r="I213" s="29">
        <v>0</v>
      </c>
      <c r="J213" s="29">
        <v>0</v>
      </c>
      <c r="K213" s="29">
        <v>1</v>
      </c>
      <c r="L213" s="254">
        <v>0.2938</v>
      </c>
    </row>
    <row r="214" spans="1:12" ht="31.5">
      <c r="A214" s="310"/>
      <c r="B214" s="312"/>
      <c r="C214" s="290"/>
      <c r="D214" s="29" t="s">
        <v>2024</v>
      </c>
      <c r="E214" s="37">
        <v>0</v>
      </c>
      <c r="F214" s="37">
        <v>0</v>
      </c>
      <c r="G214" s="29">
        <v>0</v>
      </c>
      <c r="H214" s="29">
        <v>0</v>
      </c>
      <c r="I214" s="29">
        <v>0</v>
      </c>
      <c r="J214" s="29">
        <v>0</v>
      </c>
      <c r="K214" s="37">
        <v>0</v>
      </c>
      <c r="L214" s="47">
        <v>0</v>
      </c>
    </row>
    <row r="215" spans="1:12" ht="15.75">
      <c r="A215" s="310"/>
      <c r="B215" s="312"/>
      <c r="C215" s="288" t="s">
        <v>603</v>
      </c>
      <c r="D215" s="29" t="s">
        <v>1933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52">
        <v>0</v>
      </c>
    </row>
    <row r="216" spans="1:12" ht="47.25">
      <c r="A216" s="310"/>
      <c r="B216" s="312"/>
      <c r="C216" s="289"/>
      <c r="D216" s="29" t="s">
        <v>2053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52">
        <v>0</v>
      </c>
    </row>
    <row r="217" spans="1:12" ht="31.5">
      <c r="A217" s="310"/>
      <c r="B217" s="312"/>
      <c r="C217" s="290"/>
      <c r="D217" s="29" t="s">
        <v>2024</v>
      </c>
      <c r="E217" s="37">
        <v>0</v>
      </c>
      <c r="F217" s="37">
        <v>0</v>
      </c>
      <c r="G217" s="29">
        <v>0</v>
      </c>
      <c r="H217" s="29">
        <v>0</v>
      </c>
      <c r="I217" s="29">
        <v>0</v>
      </c>
      <c r="J217" s="29">
        <v>0</v>
      </c>
      <c r="K217" s="37">
        <v>0</v>
      </c>
      <c r="L217" s="47">
        <v>0</v>
      </c>
    </row>
    <row r="218" spans="1:12" ht="15.75">
      <c r="A218" s="259">
        <v>34</v>
      </c>
      <c r="B218" s="288" t="s">
        <v>615</v>
      </c>
      <c r="C218" s="288" t="s">
        <v>604</v>
      </c>
      <c r="D218" s="29" t="s">
        <v>1933</v>
      </c>
      <c r="E218" s="29">
        <v>15</v>
      </c>
      <c r="F218" s="29">
        <v>0.0993</v>
      </c>
      <c r="G218" s="29">
        <v>0</v>
      </c>
      <c r="H218" s="29">
        <v>0</v>
      </c>
      <c r="I218" s="29">
        <v>0</v>
      </c>
      <c r="J218" s="29">
        <v>0</v>
      </c>
      <c r="K218" s="29">
        <v>15</v>
      </c>
      <c r="L218" s="52">
        <v>0.0993</v>
      </c>
    </row>
    <row r="219" spans="1:12" ht="47.25">
      <c r="A219" s="310"/>
      <c r="B219" s="312"/>
      <c r="C219" s="289"/>
      <c r="D219" s="29" t="s">
        <v>2053</v>
      </c>
      <c r="E219" s="29">
        <v>0</v>
      </c>
      <c r="F219" s="15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53">
        <v>0</v>
      </c>
    </row>
    <row r="220" spans="1:12" ht="31.5">
      <c r="A220" s="310"/>
      <c r="B220" s="312"/>
      <c r="C220" s="290"/>
      <c r="D220" s="29" t="s">
        <v>2024</v>
      </c>
      <c r="E220" s="37">
        <v>0</v>
      </c>
      <c r="F220" s="37">
        <v>0</v>
      </c>
      <c r="G220" s="29">
        <v>0</v>
      </c>
      <c r="H220" s="29">
        <v>0</v>
      </c>
      <c r="I220" s="29">
        <v>0</v>
      </c>
      <c r="J220" s="29">
        <v>0</v>
      </c>
      <c r="K220" s="37">
        <v>0</v>
      </c>
      <c r="L220" s="47">
        <v>0</v>
      </c>
    </row>
    <row r="221" spans="1:12" ht="15.75">
      <c r="A221" s="310"/>
      <c r="B221" s="312"/>
      <c r="C221" s="288" t="s">
        <v>607</v>
      </c>
      <c r="D221" s="29" t="s">
        <v>1933</v>
      </c>
      <c r="E221" s="29">
        <v>4</v>
      </c>
      <c r="F221" s="29">
        <v>0.0265</v>
      </c>
      <c r="G221" s="29">
        <v>0</v>
      </c>
      <c r="H221" s="29">
        <v>0</v>
      </c>
      <c r="I221" s="29">
        <v>0</v>
      </c>
      <c r="J221" s="29">
        <v>0</v>
      </c>
      <c r="K221" s="29">
        <v>4</v>
      </c>
      <c r="L221" s="52">
        <v>0.0265</v>
      </c>
    </row>
    <row r="222" spans="1:12" ht="47.25">
      <c r="A222" s="310"/>
      <c r="B222" s="312"/>
      <c r="C222" s="289"/>
      <c r="D222" s="29" t="s">
        <v>2053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52">
        <v>0</v>
      </c>
    </row>
    <row r="223" spans="1:12" ht="32.25" thickBot="1">
      <c r="A223" s="321"/>
      <c r="B223" s="322"/>
      <c r="C223" s="295"/>
      <c r="D223" s="53" t="s">
        <v>2024</v>
      </c>
      <c r="E223" s="40">
        <v>0</v>
      </c>
      <c r="F223" s="40">
        <v>0</v>
      </c>
      <c r="G223" s="53">
        <v>0</v>
      </c>
      <c r="H223" s="53">
        <v>0</v>
      </c>
      <c r="I223" s="53">
        <v>0</v>
      </c>
      <c r="J223" s="53">
        <v>0</v>
      </c>
      <c r="K223" s="40">
        <v>0</v>
      </c>
      <c r="L223" s="233">
        <v>0</v>
      </c>
    </row>
  </sheetData>
  <mergeCells count="147">
    <mergeCell ref="A20:A22"/>
    <mergeCell ref="B20:B22"/>
    <mergeCell ref="A23:A25"/>
    <mergeCell ref="A11:A16"/>
    <mergeCell ref="B11:B16"/>
    <mergeCell ref="A17:A19"/>
    <mergeCell ref="B17:B1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B56:B58"/>
    <mergeCell ref="A59:A64"/>
    <mergeCell ref="B59:B64"/>
    <mergeCell ref="A65:A67"/>
    <mergeCell ref="B65:B67"/>
    <mergeCell ref="A68:A70"/>
    <mergeCell ref="B68:B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B119:B124"/>
    <mergeCell ref="C119:C121"/>
    <mergeCell ref="C122:C124"/>
    <mergeCell ref="A119:A124"/>
    <mergeCell ref="A125:A130"/>
    <mergeCell ref="C125:C127"/>
    <mergeCell ref="C128:C130"/>
    <mergeCell ref="B125:B130"/>
    <mergeCell ref="A131:A139"/>
    <mergeCell ref="B131:B139"/>
    <mergeCell ref="C131:C133"/>
    <mergeCell ref="C134:C136"/>
    <mergeCell ref="C137:C139"/>
    <mergeCell ref="A140:A145"/>
    <mergeCell ref="B140:B145"/>
    <mergeCell ref="C140:C142"/>
    <mergeCell ref="C143:C145"/>
    <mergeCell ref="A146:A148"/>
    <mergeCell ref="B146:B148"/>
    <mergeCell ref="C146:C148"/>
    <mergeCell ref="A149:A151"/>
    <mergeCell ref="B149:B151"/>
    <mergeCell ref="C149:C151"/>
    <mergeCell ref="A152:A160"/>
    <mergeCell ref="B152:B160"/>
    <mergeCell ref="C152:C154"/>
    <mergeCell ref="C155:C157"/>
    <mergeCell ref="C158:C160"/>
    <mergeCell ref="A161:A163"/>
    <mergeCell ref="B161:B163"/>
    <mergeCell ref="C161:C163"/>
    <mergeCell ref="A164:A169"/>
    <mergeCell ref="B164:B169"/>
    <mergeCell ref="C164:C166"/>
    <mergeCell ref="C167:C169"/>
    <mergeCell ref="A170:A175"/>
    <mergeCell ref="B170:B175"/>
    <mergeCell ref="C170:C172"/>
    <mergeCell ref="C173:C175"/>
    <mergeCell ref="A176:A187"/>
    <mergeCell ref="B176:B187"/>
    <mergeCell ref="C176:C178"/>
    <mergeCell ref="C179:C181"/>
    <mergeCell ref="C182:C184"/>
    <mergeCell ref="C185:C187"/>
    <mergeCell ref="A188:A193"/>
    <mergeCell ref="B188:B193"/>
    <mergeCell ref="C188:C190"/>
    <mergeCell ref="C191:C193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212:A217"/>
    <mergeCell ref="B212:B217"/>
    <mergeCell ref="C212:C214"/>
    <mergeCell ref="C215:C217"/>
    <mergeCell ref="A218:A223"/>
    <mergeCell ref="B218:B223"/>
    <mergeCell ref="C218:C220"/>
    <mergeCell ref="C221:C223"/>
    <mergeCell ref="A8:F8"/>
    <mergeCell ref="A5:L5"/>
    <mergeCell ref="A6:L6"/>
    <mergeCell ref="A7:L7"/>
    <mergeCell ref="A1:L1"/>
    <mergeCell ref="A2:L2"/>
    <mergeCell ref="A3:L3"/>
    <mergeCell ref="A4:L4"/>
    <mergeCell ref="C11:C13"/>
    <mergeCell ref="C14:C16"/>
    <mergeCell ref="C17:C19"/>
    <mergeCell ref="C20:C2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284" t="s">
        <v>1901</v>
      </c>
      <c r="B1" s="284"/>
      <c r="C1" s="284"/>
      <c r="D1" s="284"/>
      <c r="E1" s="284"/>
      <c r="F1" s="284"/>
      <c r="G1" s="284"/>
    </row>
    <row r="2" spans="1:7" ht="15" customHeight="1">
      <c r="A2" s="284" t="s">
        <v>1961</v>
      </c>
      <c r="B2" s="284"/>
      <c r="C2" s="284"/>
      <c r="D2" s="284"/>
      <c r="E2" s="284"/>
      <c r="F2" s="284"/>
      <c r="G2" s="284"/>
    </row>
    <row r="3" spans="1:7" ht="15" customHeight="1">
      <c r="A3" s="284" t="s">
        <v>1903</v>
      </c>
      <c r="B3" s="284"/>
      <c r="C3" s="284"/>
      <c r="D3" s="284"/>
      <c r="E3" s="284"/>
      <c r="F3" s="284"/>
      <c r="G3" s="284"/>
    </row>
    <row r="4" spans="1:7" ht="15" customHeight="1">
      <c r="A4" s="284" t="s">
        <v>1904</v>
      </c>
      <c r="B4" s="284"/>
      <c r="C4" s="284"/>
      <c r="D4" s="284"/>
      <c r="E4" s="284"/>
      <c r="F4" s="284"/>
      <c r="G4" s="284"/>
    </row>
    <row r="5" spans="1:7" ht="15" customHeight="1">
      <c r="A5" s="285" t="s">
        <v>1905</v>
      </c>
      <c r="B5" s="285"/>
      <c r="C5" s="285"/>
      <c r="D5" s="285"/>
      <c r="E5" s="285"/>
      <c r="F5" s="285"/>
      <c r="G5" s="285"/>
    </row>
    <row r="6" spans="1:7" ht="15" customHeight="1">
      <c r="A6" s="285" t="s">
        <v>1962</v>
      </c>
      <c r="B6" s="285"/>
      <c r="C6" s="285"/>
      <c r="D6" s="285"/>
      <c r="E6" s="285"/>
      <c r="F6" s="285"/>
      <c r="G6" s="285"/>
    </row>
    <row r="7" spans="1:7" ht="15" customHeight="1">
      <c r="A7" s="285" t="s">
        <v>1963</v>
      </c>
      <c r="B7" s="285"/>
      <c r="C7" s="285"/>
      <c r="D7" s="285"/>
      <c r="E7" s="285"/>
      <c r="F7" s="285"/>
      <c r="G7" s="285"/>
    </row>
    <row r="8" spans="1:7" ht="15" customHeight="1" thickBot="1">
      <c r="A8" s="286" t="s">
        <v>1908</v>
      </c>
      <c r="B8" s="286"/>
      <c r="C8" s="286"/>
      <c r="D8" s="286"/>
      <c r="E8" s="286"/>
      <c r="F8" s="286"/>
      <c r="G8" s="286"/>
    </row>
    <row r="9" spans="1:7" ht="126">
      <c r="A9" s="64" t="s">
        <v>1930</v>
      </c>
      <c r="B9" s="65" t="s">
        <v>1920</v>
      </c>
      <c r="C9" s="65" t="s">
        <v>1899</v>
      </c>
      <c r="D9" s="66" t="s">
        <v>1921</v>
      </c>
      <c r="E9" s="67" t="s">
        <v>1964</v>
      </c>
      <c r="F9" s="65" t="s">
        <v>1965</v>
      </c>
      <c r="G9" s="68" t="s">
        <v>1966</v>
      </c>
    </row>
    <row r="10" spans="1:7" ht="15.75">
      <c r="A10" s="79">
        <v>1</v>
      </c>
      <c r="B10" s="60">
        <v>2</v>
      </c>
      <c r="C10" s="60">
        <v>3</v>
      </c>
      <c r="D10" s="61">
        <v>4</v>
      </c>
      <c r="E10" s="62">
        <v>5</v>
      </c>
      <c r="F10" s="60">
        <v>6</v>
      </c>
      <c r="G10" s="80">
        <v>7</v>
      </c>
    </row>
    <row r="11" spans="1:7" ht="15.75">
      <c r="A11" s="293">
        <v>1</v>
      </c>
      <c r="B11" s="287" t="s">
        <v>2048</v>
      </c>
      <c r="C11" s="287" t="s">
        <v>2051</v>
      </c>
      <c r="D11" s="29" t="s">
        <v>1933</v>
      </c>
      <c r="E11" s="29" t="s">
        <v>1932</v>
      </c>
      <c r="F11" s="29" t="s">
        <v>1932</v>
      </c>
      <c r="G11" s="52" t="s">
        <v>1932</v>
      </c>
    </row>
    <row r="12" spans="1:7" ht="47.25">
      <c r="A12" s="293"/>
      <c r="B12" s="287"/>
      <c r="C12" s="287"/>
      <c r="D12" s="29" t="s">
        <v>2053</v>
      </c>
      <c r="E12" s="29" t="s">
        <v>1932</v>
      </c>
      <c r="F12" s="29" t="s">
        <v>1932</v>
      </c>
      <c r="G12" s="52" t="s">
        <v>1932</v>
      </c>
    </row>
    <row r="13" spans="1:7" ht="31.5">
      <c r="A13" s="293"/>
      <c r="B13" s="287"/>
      <c r="C13" s="287"/>
      <c r="D13" s="29" t="s">
        <v>2024</v>
      </c>
      <c r="E13" s="29" t="s">
        <v>1932</v>
      </c>
      <c r="F13" s="29" t="s">
        <v>1932</v>
      </c>
      <c r="G13" s="52" t="s">
        <v>1932</v>
      </c>
    </row>
    <row r="14" spans="1:7" ht="15.75">
      <c r="A14" s="293"/>
      <c r="B14" s="287"/>
      <c r="C14" s="287" t="s">
        <v>2052</v>
      </c>
      <c r="D14" s="29" t="s">
        <v>1933</v>
      </c>
      <c r="E14" s="29" t="s">
        <v>1932</v>
      </c>
      <c r="F14" s="29" t="s">
        <v>1932</v>
      </c>
      <c r="G14" s="52" t="s">
        <v>1932</v>
      </c>
    </row>
    <row r="15" spans="1:7" ht="47.25">
      <c r="A15" s="293"/>
      <c r="B15" s="287"/>
      <c r="C15" s="287"/>
      <c r="D15" s="29" t="s">
        <v>2053</v>
      </c>
      <c r="E15" s="29" t="s">
        <v>1932</v>
      </c>
      <c r="F15" s="29" t="s">
        <v>1932</v>
      </c>
      <c r="G15" s="52" t="s">
        <v>1932</v>
      </c>
    </row>
    <row r="16" spans="1:7" ht="31.5">
      <c r="A16" s="293"/>
      <c r="B16" s="287"/>
      <c r="C16" s="287"/>
      <c r="D16" s="29" t="s">
        <v>2024</v>
      </c>
      <c r="E16" s="29" t="s">
        <v>1932</v>
      </c>
      <c r="F16" s="29" t="s">
        <v>1932</v>
      </c>
      <c r="G16" s="52" t="s">
        <v>1932</v>
      </c>
    </row>
    <row r="17" spans="1:7" ht="15.75">
      <c r="A17" s="293">
        <v>2</v>
      </c>
      <c r="B17" s="287" t="s">
        <v>2034</v>
      </c>
      <c r="C17" s="287" t="s">
        <v>2050</v>
      </c>
      <c r="D17" s="29" t="s">
        <v>1933</v>
      </c>
      <c r="E17" s="29" t="s">
        <v>1932</v>
      </c>
      <c r="F17" s="29" t="s">
        <v>1932</v>
      </c>
      <c r="G17" s="52" t="s">
        <v>1932</v>
      </c>
    </row>
    <row r="18" spans="1:7" ht="47.25">
      <c r="A18" s="293"/>
      <c r="B18" s="287"/>
      <c r="C18" s="287"/>
      <c r="D18" s="29" t="s">
        <v>2053</v>
      </c>
      <c r="E18" s="29" t="s">
        <v>1932</v>
      </c>
      <c r="F18" s="29" t="s">
        <v>1932</v>
      </c>
      <c r="G18" s="52" t="s">
        <v>1932</v>
      </c>
    </row>
    <row r="19" spans="1:7" ht="31.5">
      <c r="A19" s="293"/>
      <c r="B19" s="287"/>
      <c r="C19" s="287"/>
      <c r="D19" s="29" t="s">
        <v>2024</v>
      </c>
      <c r="E19" s="29" t="s">
        <v>1932</v>
      </c>
      <c r="F19" s="29" t="s">
        <v>1932</v>
      </c>
      <c r="G19" s="52" t="s">
        <v>1932</v>
      </c>
    </row>
    <row r="20" spans="1:7" ht="15.75">
      <c r="A20" s="293">
        <v>3</v>
      </c>
      <c r="B20" s="287" t="s">
        <v>2038</v>
      </c>
      <c r="C20" s="287" t="s">
        <v>1934</v>
      </c>
      <c r="D20" s="29" t="s">
        <v>1933</v>
      </c>
      <c r="E20" s="29" t="s">
        <v>1932</v>
      </c>
      <c r="F20" s="29" t="s">
        <v>1932</v>
      </c>
      <c r="G20" s="52" t="s">
        <v>1932</v>
      </c>
    </row>
    <row r="21" spans="1:7" ht="47.25">
      <c r="A21" s="293"/>
      <c r="B21" s="287"/>
      <c r="C21" s="287"/>
      <c r="D21" s="29" t="s">
        <v>2053</v>
      </c>
      <c r="E21" s="29" t="s">
        <v>1932</v>
      </c>
      <c r="F21" s="29" t="s">
        <v>1932</v>
      </c>
      <c r="G21" s="52" t="s">
        <v>1932</v>
      </c>
    </row>
    <row r="22" spans="1:7" ht="31.5">
      <c r="A22" s="293"/>
      <c r="B22" s="287"/>
      <c r="C22" s="287"/>
      <c r="D22" s="29" t="s">
        <v>2024</v>
      </c>
      <c r="E22" s="29" t="s">
        <v>1932</v>
      </c>
      <c r="F22" s="29" t="s">
        <v>1932</v>
      </c>
      <c r="G22" s="52" t="s">
        <v>1932</v>
      </c>
    </row>
    <row r="23" spans="1:7" ht="15.75">
      <c r="A23" s="293">
        <v>4</v>
      </c>
      <c r="B23" s="287" t="s">
        <v>2041</v>
      </c>
      <c r="C23" s="287" t="s">
        <v>1936</v>
      </c>
      <c r="D23" s="29" t="s">
        <v>1933</v>
      </c>
      <c r="E23" s="29" t="s">
        <v>1932</v>
      </c>
      <c r="F23" s="29" t="s">
        <v>1932</v>
      </c>
      <c r="G23" s="52" t="s">
        <v>1932</v>
      </c>
    </row>
    <row r="24" spans="1:7" ht="47.25">
      <c r="A24" s="293"/>
      <c r="B24" s="287"/>
      <c r="C24" s="287"/>
      <c r="D24" s="29" t="s">
        <v>2053</v>
      </c>
      <c r="E24" s="29" t="s">
        <v>1932</v>
      </c>
      <c r="F24" s="29" t="s">
        <v>1932</v>
      </c>
      <c r="G24" s="52" t="s">
        <v>1932</v>
      </c>
    </row>
    <row r="25" spans="1:7" ht="31.5">
      <c r="A25" s="293"/>
      <c r="B25" s="287"/>
      <c r="C25" s="287"/>
      <c r="D25" s="29" t="s">
        <v>2024</v>
      </c>
      <c r="E25" s="29" t="s">
        <v>1932</v>
      </c>
      <c r="F25" s="29" t="s">
        <v>1932</v>
      </c>
      <c r="G25" s="52" t="s">
        <v>1932</v>
      </c>
    </row>
    <row r="26" spans="1:7" ht="15.75">
      <c r="A26" s="293">
        <v>5</v>
      </c>
      <c r="B26" s="287" t="s">
        <v>2044</v>
      </c>
      <c r="C26" s="287" t="s">
        <v>2049</v>
      </c>
      <c r="D26" s="29" t="s">
        <v>1933</v>
      </c>
      <c r="E26" s="29" t="s">
        <v>1932</v>
      </c>
      <c r="F26" s="29" t="s">
        <v>1932</v>
      </c>
      <c r="G26" s="52" t="s">
        <v>1932</v>
      </c>
    </row>
    <row r="27" spans="1:7" ht="47.25">
      <c r="A27" s="293"/>
      <c r="B27" s="287"/>
      <c r="C27" s="287"/>
      <c r="D27" s="29" t="s">
        <v>2053</v>
      </c>
      <c r="E27" s="29" t="s">
        <v>1932</v>
      </c>
      <c r="F27" s="29" t="s">
        <v>1932</v>
      </c>
      <c r="G27" s="52" t="s">
        <v>1932</v>
      </c>
    </row>
    <row r="28" spans="1:7" ht="31.5">
      <c r="A28" s="293"/>
      <c r="B28" s="287"/>
      <c r="C28" s="287"/>
      <c r="D28" s="29" t="s">
        <v>2024</v>
      </c>
      <c r="E28" s="29" t="s">
        <v>1932</v>
      </c>
      <c r="F28" s="29" t="s">
        <v>1932</v>
      </c>
      <c r="G28" s="52" t="s">
        <v>1932</v>
      </c>
    </row>
    <row r="29" spans="1:7" ht="15.75">
      <c r="A29" s="293"/>
      <c r="B29" s="287"/>
      <c r="C29" s="287" t="s">
        <v>1935</v>
      </c>
      <c r="D29" s="29" t="s">
        <v>1933</v>
      </c>
      <c r="E29" s="29" t="s">
        <v>1932</v>
      </c>
      <c r="F29" s="29" t="s">
        <v>1932</v>
      </c>
      <c r="G29" s="52" t="s">
        <v>1932</v>
      </c>
    </row>
    <row r="30" spans="1:7" ht="47.25">
      <c r="A30" s="293"/>
      <c r="B30" s="287"/>
      <c r="C30" s="287"/>
      <c r="D30" s="29" t="s">
        <v>2053</v>
      </c>
      <c r="E30" s="29" t="s">
        <v>1932</v>
      </c>
      <c r="F30" s="29" t="s">
        <v>1932</v>
      </c>
      <c r="G30" s="52" t="s">
        <v>1932</v>
      </c>
    </row>
    <row r="31" spans="1:7" ht="32.25" thickBot="1">
      <c r="A31" s="256"/>
      <c r="B31" s="334"/>
      <c r="C31" s="334"/>
      <c r="D31" s="53" t="s">
        <v>2024</v>
      </c>
      <c r="E31" s="53" t="s">
        <v>1932</v>
      </c>
      <c r="F31" s="53" t="s">
        <v>1932</v>
      </c>
      <c r="G31" s="54" t="s">
        <v>1932</v>
      </c>
    </row>
    <row r="32" spans="1:7" ht="15.75">
      <c r="A32" s="271">
        <v>6</v>
      </c>
      <c r="B32" s="261" t="s">
        <v>2057</v>
      </c>
      <c r="C32" s="267" t="s">
        <v>2058</v>
      </c>
      <c r="D32" s="46" t="s">
        <v>1933</v>
      </c>
      <c r="E32" s="46" t="s">
        <v>1932</v>
      </c>
      <c r="F32" s="46" t="s">
        <v>1932</v>
      </c>
      <c r="G32" s="63" t="s">
        <v>1932</v>
      </c>
    </row>
    <row r="33" spans="1:7" ht="47.25">
      <c r="A33" s="293"/>
      <c r="B33" s="294"/>
      <c r="C33" s="287"/>
      <c r="D33" s="29" t="s">
        <v>2053</v>
      </c>
      <c r="E33" s="29" t="s">
        <v>1932</v>
      </c>
      <c r="F33" s="29" t="s">
        <v>1932</v>
      </c>
      <c r="G33" s="52" t="s">
        <v>1932</v>
      </c>
    </row>
    <row r="34" spans="1:7" ht="31.5">
      <c r="A34" s="293"/>
      <c r="B34" s="294"/>
      <c r="C34" s="287"/>
      <c r="D34" s="29" t="s">
        <v>2024</v>
      </c>
      <c r="E34" s="29" t="s">
        <v>1932</v>
      </c>
      <c r="F34" s="29" t="s">
        <v>1932</v>
      </c>
      <c r="G34" s="52" t="s">
        <v>1932</v>
      </c>
    </row>
    <row r="35" spans="1:7" ht="15.75">
      <c r="A35" s="293">
        <v>7</v>
      </c>
      <c r="B35" s="294" t="s">
        <v>2059</v>
      </c>
      <c r="C35" s="287" t="s">
        <v>10</v>
      </c>
      <c r="D35" s="29" t="s">
        <v>1933</v>
      </c>
      <c r="E35" s="29" t="s">
        <v>1932</v>
      </c>
      <c r="F35" s="29" t="s">
        <v>1932</v>
      </c>
      <c r="G35" s="52" t="s">
        <v>1932</v>
      </c>
    </row>
    <row r="36" spans="1:7" ht="47.25">
      <c r="A36" s="293"/>
      <c r="B36" s="294"/>
      <c r="C36" s="287"/>
      <c r="D36" s="29" t="s">
        <v>2053</v>
      </c>
      <c r="E36" s="29" t="s">
        <v>1932</v>
      </c>
      <c r="F36" s="29" t="s">
        <v>1932</v>
      </c>
      <c r="G36" s="52" t="s">
        <v>1932</v>
      </c>
    </row>
    <row r="37" spans="1:7" ht="31.5">
      <c r="A37" s="293"/>
      <c r="B37" s="294"/>
      <c r="C37" s="287"/>
      <c r="D37" s="29" t="s">
        <v>2024</v>
      </c>
      <c r="E37" s="29" t="s">
        <v>1932</v>
      </c>
      <c r="F37" s="29" t="s">
        <v>1932</v>
      </c>
      <c r="G37" s="52" t="s">
        <v>1932</v>
      </c>
    </row>
    <row r="38" spans="1:7" ht="15.75">
      <c r="A38" s="293"/>
      <c r="B38" s="294"/>
      <c r="C38" s="287" t="s">
        <v>11</v>
      </c>
      <c r="D38" s="29" t="s">
        <v>1933</v>
      </c>
      <c r="E38" s="29" t="s">
        <v>1932</v>
      </c>
      <c r="F38" s="29" t="s">
        <v>1932</v>
      </c>
      <c r="G38" s="52" t="s">
        <v>1932</v>
      </c>
    </row>
    <row r="39" spans="1:7" ht="47.25">
      <c r="A39" s="293"/>
      <c r="B39" s="294"/>
      <c r="C39" s="287"/>
      <c r="D39" s="29" t="s">
        <v>2053</v>
      </c>
      <c r="E39" s="29" t="s">
        <v>1932</v>
      </c>
      <c r="F39" s="29" t="s">
        <v>1932</v>
      </c>
      <c r="G39" s="52" t="s">
        <v>1932</v>
      </c>
    </row>
    <row r="40" spans="1:7" ht="31.5">
      <c r="A40" s="293"/>
      <c r="B40" s="294"/>
      <c r="C40" s="287"/>
      <c r="D40" s="29" t="s">
        <v>2024</v>
      </c>
      <c r="E40" s="29" t="s">
        <v>1932</v>
      </c>
      <c r="F40" s="29" t="s">
        <v>1932</v>
      </c>
      <c r="G40" s="52" t="s">
        <v>1932</v>
      </c>
    </row>
    <row r="41" spans="1:7" ht="15.75">
      <c r="A41" s="293"/>
      <c r="B41" s="294"/>
      <c r="C41" s="287" t="s">
        <v>2058</v>
      </c>
      <c r="D41" s="29" t="s">
        <v>1933</v>
      </c>
      <c r="E41" s="29" t="s">
        <v>1932</v>
      </c>
      <c r="F41" s="29" t="s">
        <v>1932</v>
      </c>
      <c r="G41" s="52" t="s">
        <v>1932</v>
      </c>
    </row>
    <row r="42" spans="1:7" ht="47.25">
      <c r="A42" s="293"/>
      <c r="B42" s="294"/>
      <c r="C42" s="287"/>
      <c r="D42" s="29" t="s">
        <v>2053</v>
      </c>
      <c r="E42" s="29" t="s">
        <v>1932</v>
      </c>
      <c r="F42" s="29" t="s">
        <v>1932</v>
      </c>
      <c r="G42" s="52" t="s">
        <v>1932</v>
      </c>
    </row>
    <row r="43" spans="1:7" ht="31.5">
      <c r="A43" s="293"/>
      <c r="B43" s="294"/>
      <c r="C43" s="287"/>
      <c r="D43" s="29" t="s">
        <v>2024</v>
      </c>
      <c r="E43" s="29" t="s">
        <v>1932</v>
      </c>
      <c r="F43" s="29" t="s">
        <v>1932</v>
      </c>
      <c r="G43" s="52" t="s">
        <v>1932</v>
      </c>
    </row>
    <row r="44" spans="1:7" ht="15.75">
      <c r="A44" s="293">
        <v>8</v>
      </c>
      <c r="B44" s="294" t="s">
        <v>2060</v>
      </c>
      <c r="C44" s="287" t="s">
        <v>12</v>
      </c>
      <c r="D44" s="29" t="s">
        <v>1933</v>
      </c>
      <c r="E44" s="29" t="s">
        <v>1932</v>
      </c>
      <c r="F44" s="29" t="s">
        <v>1932</v>
      </c>
      <c r="G44" s="52" t="s">
        <v>1932</v>
      </c>
    </row>
    <row r="45" spans="1:7" ht="47.25">
      <c r="A45" s="293"/>
      <c r="B45" s="294"/>
      <c r="C45" s="287"/>
      <c r="D45" s="29" t="s">
        <v>2053</v>
      </c>
      <c r="E45" s="29" t="s">
        <v>1932</v>
      </c>
      <c r="F45" s="29" t="s">
        <v>1932</v>
      </c>
      <c r="G45" s="52" t="s">
        <v>1932</v>
      </c>
    </row>
    <row r="46" spans="1:7" ht="31.5">
      <c r="A46" s="293"/>
      <c r="B46" s="294"/>
      <c r="C46" s="287"/>
      <c r="D46" s="29" t="s">
        <v>2024</v>
      </c>
      <c r="E46" s="29" t="s">
        <v>1932</v>
      </c>
      <c r="F46" s="29" t="s">
        <v>1932</v>
      </c>
      <c r="G46" s="52" t="s">
        <v>1932</v>
      </c>
    </row>
    <row r="47" spans="1:7" ht="15.75">
      <c r="A47" s="293"/>
      <c r="B47" s="294"/>
      <c r="C47" s="287" t="s">
        <v>13</v>
      </c>
      <c r="D47" s="29" t="s">
        <v>1933</v>
      </c>
      <c r="E47" s="29" t="s">
        <v>1932</v>
      </c>
      <c r="F47" s="29" t="s">
        <v>1932</v>
      </c>
      <c r="G47" s="52" t="s">
        <v>1932</v>
      </c>
    </row>
    <row r="48" spans="1:7" ht="47.25">
      <c r="A48" s="293"/>
      <c r="B48" s="294"/>
      <c r="C48" s="287"/>
      <c r="D48" s="29" t="s">
        <v>2053</v>
      </c>
      <c r="E48" s="29" t="s">
        <v>1932</v>
      </c>
      <c r="F48" s="29" t="s">
        <v>1932</v>
      </c>
      <c r="G48" s="52" t="s">
        <v>1932</v>
      </c>
    </row>
    <row r="49" spans="1:7" ht="31.5">
      <c r="A49" s="293"/>
      <c r="B49" s="294"/>
      <c r="C49" s="287"/>
      <c r="D49" s="29" t="s">
        <v>2024</v>
      </c>
      <c r="E49" s="29" t="s">
        <v>1932</v>
      </c>
      <c r="F49" s="29" t="s">
        <v>1932</v>
      </c>
      <c r="G49" s="52" t="s">
        <v>1932</v>
      </c>
    </row>
    <row r="50" spans="1:7" ht="15.75">
      <c r="A50" s="268">
        <v>9</v>
      </c>
      <c r="B50" s="294" t="s">
        <v>2061</v>
      </c>
      <c r="C50" s="287" t="s">
        <v>14</v>
      </c>
      <c r="D50" s="29" t="s">
        <v>1933</v>
      </c>
      <c r="E50" s="29" t="s">
        <v>1932</v>
      </c>
      <c r="F50" s="29" t="s">
        <v>1932</v>
      </c>
      <c r="G50" s="52" t="s">
        <v>1932</v>
      </c>
    </row>
    <row r="51" spans="1:7" ht="47.25">
      <c r="A51" s="268"/>
      <c r="B51" s="294"/>
      <c r="C51" s="287"/>
      <c r="D51" s="29" t="s">
        <v>2053</v>
      </c>
      <c r="E51" s="29" t="s">
        <v>1932</v>
      </c>
      <c r="F51" s="29" t="s">
        <v>1932</v>
      </c>
      <c r="G51" s="52" t="s">
        <v>1932</v>
      </c>
    </row>
    <row r="52" spans="1:7" ht="31.5">
      <c r="A52" s="268"/>
      <c r="B52" s="294"/>
      <c r="C52" s="287"/>
      <c r="D52" s="29" t="s">
        <v>2024</v>
      </c>
      <c r="E52" s="29" t="s">
        <v>1932</v>
      </c>
      <c r="F52" s="29" t="s">
        <v>1932</v>
      </c>
      <c r="G52" s="52" t="s">
        <v>1932</v>
      </c>
    </row>
    <row r="53" spans="1:7" ht="15.75">
      <c r="A53" s="268"/>
      <c r="B53" s="294"/>
      <c r="C53" s="287" t="s">
        <v>15</v>
      </c>
      <c r="D53" s="29" t="s">
        <v>1933</v>
      </c>
      <c r="E53" s="29" t="s">
        <v>1932</v>
      </c>
      <c r="F53" s="29" t="s">
        <v>1932</v>
      </c>
      <c r="G53" s="52" t="s">
        <v>1932</v>
      </c>
    </row>
    <row r="54" spans="1:7" ht="47.25">
      <c r="A54" s="268"/>
      <c r="B54" s="294"/>
      <c r="C54" s="287"/>
      <c r="D54" s="29" t="s">
        <v>2053</v>
      </c>
      <c r="E54" s="29" t="s">
        <v>1932</v>
      </c>
      <c r="F54" s="29" t="s">
        <v>1932</v>
      </c>
      <c r="G54" s="52" t="s">
        <v>1932</v>
      </c>
    </row>
    <row r="55" spans="1:7" ht="31.5">
      <c r="A55" s="268"/>
      <c r="B55" s="294"/>
      <c r="C55" s="287"/>
      <c r="D55" s="29" t="s">
        <v>2024</v>
      </c>
      <c r="E55" s="29" t="s">
        <v>1932</v>
      </c>
      <c r="F55" s="29" t="s">
        <v>1932</v>
      </c>
      <c r="G55" s="52" t="s">
        <v>1932</v>
      </c>
    </row>
    <row r="56" spans="1:7" ht="15.75">
      <c r="A56" s="293">
        <v>10</v>
      </c>
      <c r="B56" s="294" t="s">
        <v>2062</v>
      </c>
      <c r="C56" s="287" t="s">
        <v>9</v>
      </c>
      <c r="D56" s="29" t="s">
        <v>1933</v>
      </c>
      <c r="E56" s="29" t="s">
        <v>1932</v>
      </c>
      <c r="F56" s="29" t="s">
        <v>1932</v>
      </c>
      <c r="G56" s="52" t="s">
        <v>1932</v>
      </c>
    </row>
    <row r="57" spans="1:7" ht="47.25">
      <c r="A57" s="293"/>
      <c r="B57" s="294"/>
      <c r="C57" s="287"/>
      <c r="D57" s="29" t="s">
        <v>2053</v>
      </c>
      <c r="E57" s="29" t="s">
        <v>1932</v>
      </c>
      <c r="F57" s="29" t="s">
        <v>1932</v>
      </c>
      <c r="G57" s="52" t="s">
        <v>1932</v>
      </c>
    </row>
    <row r="58" spans="1:7" ht="31.5">
      <c r="A58" s="293"/>
      <c r="B58" s="294"/>
      <c r="C58" s="287"/>
      <c r="D58" s="29" t="s">
        <v>2024</v>
      </c>
      <c r="E58" s="29" t="s">
        <v>1932</v>
      </c>
      <c r="F58" s="29" t="s">
        <v>1932</v>
      </c>
      <c r="G58" s="52" t="s">
        <v>1932</v>
      </c>
    </row>
    <row r="59" spans="1:7" ht="15.75">
      <c r="A59" s="293">
        <v>11</v>
      </c>
      <c r="B59" s="294" t="s">
        <v>2063</v>
      </c>
      <c r="C59" s="287" t="s">
        <v>2071</v>
      </c>
      <c r="D59" s="29" t="s">
        <v>1933</v>
      </c>
      <c r="E59" s="29" t="s">
        <v>1932</v>
      </c>
      <c r="F59" s="29" t="s">
        <v>1932</v>
      </c>
      <c r="G59" s="52" t="s">
        <v>1932</v>
      </c>
    </row>
    <row r="60" spans="1:7" ht="47.25">
      <c r="A60" s="293"/>
      <c r="B60" s="294"/>
      <c r="C60" s="287"/>
      <c r="D60" s="29" t="s">
        <v>2053</v>
      </c>
      <c r="E60" s="29" t="s">
        <v>1932</v>
      </c>
      <c r="F60" s="29" t="s">
        <v>1932</v>
      </c>
      <c r="G60" s="52" t="s">
        <v>1932</v>
      </c>
    </row>
    <row r="61" spans="1:7" ht="31.5">
      <c r="A61" s="293"/>
      <c r="B61" s="294"/>
      <c r="C61" s="287"/>
      <c r="D61" s="29" t="s">
        <v>2024</v>
      </c>
      <c r="E61" s="29" t="s">
        <v>1932</v>
      </c>
      <c r="F61" s="29" t="s">
        <v>1932</v>
      </c>
      <c r="G61" s="52" t="s">
        <v>1932</v>
      </c>
    </row>
    <row r="62" spans="1:7" ht="15.75">
      <c r="A62" s="293"/>
      <c r="B62" s="294"/>
      <c r="C62" s="287" t="s">
        <v>2070</v>
      </c>
      <c r="D62" s="29" t="s">
        <v>1933</v>
      </c>
      <c r="E62" s="29" t="s">
        <v>1932</v>
      </c>
      <c r="F62" s="29" t="s">
        <v>1932</v>
      </c>
      <c r="G62" s="52" t="s">
        <v>1932</v>
      </c>
    </row>
    <row r="63" spans="1:7" ht="47.25">
      <c r="A63" s="293"/>
      <c r="B63" s="294"/>
      <c r="C63" s="287"/>
      <c r="D63" s="29" t="s">
        <v>2053</v>
      </c>
      <c r="E63" s="29" t="s">
        <v>1932</v>
      </c>
      <c r="F63" s="29" t="s">
        <v>1932</v>
      </c>
      <c r="G63" s="52" t="s">
        <v>1932</v>
      </c>
    </row>
    <row r="64" spans="1:7" ht="31.5">
      <c r="A64" s="293"/>
      <c r="B64" s="294"/>
      <c r="C64" s="287"/>
      <c r="D64" s="29" t="s">
        <v>2024</v>
      </c>
      <c r="E64" s="29" t="s">
        <v>1932</v>
      </c>
      <c r="F64" s="29" t="s">
        <v>1932</v>
      </c>
      <c r="G64" s="52" t="s">
        <v>1932</v>
      </c>
    </row>
    <row r="65" spans="1:7" ht="15.75">
      <c r="A65" s="293">
        <v>12</v>
      </c>
      <c r="B65" s="294" t="s">
        <v>2064</v>
      </c>
      <c r="C65" s="287" t="s">
        <v>16</v>
      </c>
      <c r="D65" s="29" t="s">
        <v>1933</v>
      </c>
      <c r="E65" s="29" t="s">
        <v>1932</v>
      </c>
      <c r="F65" s="29" t="s">
        <v>1932</v>
      </c>
      <c r="G65" s="52" t="s">
        <v>1932</v>
      </c>
    </row>
    <row r="66" spans="1:7" ht="47.25">
      <c r="A66" s="293"/>
      <c r="B66" s="294"/>
      <c r="C66" s="287"/>
      <c r="D66" s="29" t="s">
        <v>2053</v>
      </c>
      <c r="E66" s="29" t="s">
        <v>1932</v>
      </c>
      <c r="F66" s="29" t="s">
        <v>1932</v>
      </c>
      <c r="G66" s="52" t="s">
        <v>1932</v>
      </c>
    </row>
    <row r="67" spans="1:7" ht="31.5">
      <c r="A67" s="293"/>
      <c r="B67" s="294"/>
      <c r="C67" s="287"/>
      <c r="D67" s="29" t="s">
        <v>2024</v>
      </c>
      <c r="E67" s="29" t="s">
        <v>1932</v>
      </c>
      <c r="F67" s="29" t="s">
        <v>1932</v>
      </c>
      <c r="G67" s="52" t="s">
        <v>1932</v>
      </c>
    </row>
    <row r="68" spans="1:7" ht="15.75">
      <c r="A68" s="293">
        <v>13</v>
      </c>
      <c r="B68" s="294" t="s">
        <v>2065</v>
      </c>
      <c r="C68" s="287" t="s">
        <v>17</v>
      </c>
      <c r="D68" s="29" t="s">
        <v>1933</v>
      </c>
      <c r="E68" s="29" t="s">
        <v>1932</v>
      </c>
      <c r="F68" s="29" t="s">
        <v>1932</v>
      </c>
      <c r="G68" s="52" t="s">
        <v>1932</v>
      </c>
    </row>
    <row r="69" spans="1:7" ht="47.25">
      <c r="A69" s="293"/>
      <c r="B69" s="294"/>
      <c r="C69" s="287"/>
      <c r="D69" s="29" t="s">
        <v>2053</v>
      </c>
      <c r="E69" s="29" t="s">
        <v>1932</v>
      </c>
      <c r="F69" s="29" t="s">
        <v>1932</v>
      </c>
      <c r="G69" s="52" t="s">
        <v>1932</v>
      </c>
    </row>
    <row r="70" spans="1:7" ht="32.25" thickBot="1">
      <c r="A70" s="256"/>
      <c r="B70" s="257"/>
      <c r="C70" s="334"/>
      <c r="D70" s="53" t="s">
        <v>2024</v>
      </c>
      <c r="E70" s="53" t="s">
        <v>1932</v>
      </c>
      <c r="F70" s="53" t="s">
        <v>1932</v>
      </c>
      <c r="G70" s="54" t="s">
        <v>1932</v>
      </c>
    </row>
    <row r="71" spans="1:7" ht="15.75">
      <c r="A71" s="335">
        <v>14</v>
      </c>
      <c r="B71" s="337" t="s">
        <v>772</v>
      </c>
      <c r="C71" s="267" t="s">
        <v>725</v>
      </c>
      <c r="D71" s="46" t="s">
        <v>2022</v>
      </c>
      <c r="E71" s="46" t="s">
        <v>1932</v>
      </c>
      <c r="F71" s="46" t="s">
        <v>1932</v>
      </c>
      <c r="G71" s="63" t="s">
        <v>1932</v>
      </c>
    </row>
    <row r="72" spans="1:7" ht="47.25">
      <c r="A72" s="336"/>
      <c r="B72" s="338"/>
      <c r="C72" s="287"/>
      <c r="D72" s="29" t="s">
        <v>2053</v>
      </c>
      <c r="E72" s="29" t="s">
        <v>1932</v>
      </c>
      <c r="F72" s="29" t="s">
        <v>1932</v>
      </c>
      <c r="G72" s="52" t="s">
        <v>1932</v>
      </c>
    </row>
    <row r="73" spans="1:7" ht="31.5">
      <c r="A73" s="336"/>
      <c r="B73" s="338"/>
      <c r="C73" s="287"/>
      <c r="D73" s="29" t="s">
        <v>2024</v>
      </c>
      <c r="E73" s="29" t="s">
        <v>1932</v>
      </c>
      <c r="F73" s="29" t="s">
        <v>1932</v>
      </c>
      <c r="G73" s="52" t="s">
        <v>1932</v>
      </c>
    </row>
    <row r="74" spans="1:7" ht="15.75">
      <c r="A74" s="336"/>
      <c r="B74" s="338"/>
      <c r="C74" s="287" t="s">
        <v>727</v>
      </c>
      <c r="D74" s="29" t="s">
        <v>1933</v>
      </c>
      <c r="E74" s="29" t="s">
        <v>1932</v>
      </c>
      <c r="F74" s="29" t="s">
        <v>1932</v>
      </c>
      <c r="G74" s="52" t="s">
        <v>1932</v>
      </c>
    </row>
    <row r="75" spans="1:7" ht="47.25">
      <c r="A75" s="336"/>
      <c r="B75" s="338"/>
      <c r="C75" s="287"/>
      <c r="D75" s="29" t="s">
        <v>2053</v>
      </c>
      <c r="E75" s="29" t="s">
        <v>1932</v>
      </c>
      <c r="F75" s="29" t="s">
        <v>1932</v>
      </c>
      <c r="G75" s="52" t="s">
        <v>1932</v>
      </c>
    </row>
    <row r="76" spans="1:7" ht="31.5">
      <c r="A76" s="336"/>
      <c r="B76" s="338"/>
      <c r="C76" s="287"/>
      <c r="D76" s="29" t="s">
        <v>2024</v>
      </c>
      <c r="E76" s="29" t="s">
        <v>1932</v>
      </c>
      <c r="F76" s="29" t="s">
        <v>1932</v>
      </c>
      <c r="G76" s="52" t="s">
        <v>1932</v>
      </c>
    </row>
    <row r="77" spans="1:7" ht="15.75">
      <c r="A77" s="336"/>
      <c r="B77" s="338"/>
      <c r="C77" s="287" t="s">
        <v>731</v>
      </c>
      <c r="D77" s="29" t="s">
        <v>1933</v>
      </c>
      <c r="E77" s="29" t="s">
        <v>1932</v>
      </c>
      <c r="F77" s="29" t="s">
        <v>1932</v>
      </c>
      <c r="G77" s="52" t="s">
        <v>1932</v>
      </c>
    </row>
    <row r="78" spans="1:7" ht="47.25">
      <c r="A78" s="336"/>
      <c r="B78" s="338"/>
      <c r="C78" s="287"/>
      <c r="D78" s="29" t="s">
        <v>2053</v>
      </c>
      <c r="E78" s="29" t="s">
        <v>1932</v>
      </c>
      <c r="F78" s="29" t="s">
        <v>1932</v>
      </c>
      <c r="G78" s="52" t="s">
        <v>1932</v>
      </c>
    </row>
    <row r="79" spans="1:7" ht="31.5">
      <c r="A79" s="336"/>
      <c r="B79" s="338"/>
      <c r="C79" s="287"/>
      <c r="D79" s="29" t="s">
        <v>2024</v>
      </c>
      <c r="E79" s="29" t="s">
        <v>1932</v>
      </c>
      <c r="F79" s="29" t="s">
        <v>1932</v>
      </c>
      <c r="G79" s="52" t="s">
        <v>1932</v>
      </c>
    </row>
    <row r="80" spans="1:7" ht="15.75">
      <c r="A80" s="336"/>
      <c r="B80" s="338"/>
      <c r="C80" s="287" t="s">
        <v>734</v>
      </c>
      <c r="D80" s="29" t="s">
        <v>1933</v>
      </c>
      <c r="E80" s="29" t="s">
        <v>1932</v>
      </c>
      <c r="F80" s="29" t="s">
        <v>1932</v>
      </c>
      <c r="G80" s="52" t="s">
        <v>1932</v>
      </c>
    </row>
    <row r="81" spans="1:7" ht="47.25">
      <c r="A81" s="336"/>
      <c r="B81" s="338"/>
      <c r="C81" s="287"/>
      <c r="D81" s="29" t="s">
        <v>2053</v>
      </c>
      <c r="E81" s="29" t="s">
        <v>1932</v>
      </c>
      <c r="F81" s="29" t="s">
        <v>1932</v>
      </c>
      <c r="G81" s="52" t="s">
        <v>1932</v>
      </c>
    </row>
    <row r="82" spans="1:7" ht="31.5">
      <c r="A82" s="336"/>
      <c r="B82" s="338"/>
      <c r="C82" s="287"/>
      <c r="D82" s="29" t="s">
        <v>2024</v>
      </c>
      <c r="E82" s="29" t="s">
        <v>1932</v>
      </c>
      <c r="F82" s="29" t="s">
        <v>1932</v>
      </c>
      <c r="G82" s="52" t="s">
        <v>1932</v>
      </c>
    </row>
    <row r="83" spans="1:7" ht="15.75">
      <c r="A83" s="336"/>
      <c r="B83" s="338"/>
      <c r="C83" s="287" t="s">
        <v>736</v>
      </c>
      <c r="D83" s="29" t="s">
        <v>1933</v>
      </c>
      <c r="E83" s="29" t="s">
        <v>1932</v>
      </c>
      <c r="F83" s="29" t="s">
        <v>1932</v>
      </c>
      <c r="G83" s="52" t="s">
        <v>1932</v>
      </c>
    </row>
    <row r="84" spans="1:7" ht="47.25">
      <c r="A84" s="336"/>
      <c r="B84" s="338"/>
      <c r="C84" s="287"/>
      <c r="D84" s="29" t="s">
        <v>2053</v>
      </c>
      <c r="E84" s="29" t="s">
        <v>1932</v>
      </c>
      <c r="F84" s="29" t="s">
        <v>1932</v>
      </c>
      <c r="G84" s="52" t="s">
        <v>1932</v>
      </c>
    </row>
    <row r="85" spans="1:7" ht="31.5">
      <c r="A85" s="336"/>
      <c r="B85" s="338"/>
      <c r="C85" s="287"/>
      <c r="D85" s="29" t="s">
        <v>2024</v>
      </c>
      <c r="E85" s="29" t="s">
        <v>1932</v>
      </c>
      <c r="F85" s="29" t="s">
        <v>1932</v>
      </c>
      <c r="G85" s="52" t="s">
        <v>1932</v>
      </c>
    </row>
    <row r="86" spans="1:7" ht="15.75">
      <c r="A86" s="336"/>
      <c r="B86" s="338"/>
      <c r="C86" s="287" t="s">
        <v>738</v>
      </c>
      <c r="D86" s="29" t="s">
        <v>1933</v>
      </c>
      <c r="E86" s="29" t="s">
        <v>1932</v>
      </c>
      <c r="F86" s="29" t="s">
        <v>1932</v>
      </c>
      <c r="G86" s="52" t="s">
        <v>1932</v>
      </c>
    </row>
    <row r="87" spans="1:7" ht="47.25">
      <c r="A87" s="336"/>
      <c r="B87" s="338"/>
      <c r="C87" s="287"/>
      <c r="D87" s="29" t="s">
        <v>2023</v>
      </c>
      <c r="E87" s="29" t="s">
        <v>1932</v>
      </c>
      <c r="F87" s="29" t="s">
        <v>1932</v>
      </c>
      <c r="G87" s="52" t="s">
        <v>1932</v>
      </c>
    </row>
    <row r="88" spans="1:7" ht="31.5">
      <c r="A88" s="336"/>
      <c r="B88" s="338"/>
      <c r="C88" s="287"/>
      <c r="D88" s="29" t="s">
        <v>2024</v>
      </c>
      <c r="E88" s="29" t="s">
        <v>1932</v>
      </c>
      <c r="F88" s="29" t="s">
        <v>1932</v>
      </c>
      <c r="G88" s="52" t="s">
        <v>1932</v>
      </c>
    </row>
    <row r="89" spans="1:7" ht="15.75">
      <c r="A89" s="336"/>
      <c r="B89" s="338"/>
      <c r="C89" s="287" t="s">
        <v>739</v>
      </c>
      <c r="D89" s="29" t="s">
        <v>1933</v>
      </c>
      <c r="E89" s="29" t="s">
        <v>1932</v>
      </c>
      <c r="F89" s="29" t="s">
        <v>1932</v>
      </c>
      <c r="G89" s="52" t="s">
        <v>1932</v>
      </c>
    </row>
    <row r="90" spans="1:7" ht="47.25">
      <c r="A90" s="336"/>
      <c r="B90" s="338"/>
      <c r="C90" s="287"/>
      <c r="D90" s="29" t="s">
        <v>2053</v>
      </c>
      <c r="E90" s="29" t="s">
        <v>1932</v>
      </c>
      <c r="F90" s="29" t="s">
        <v>1932</v>
      </c>
      <c r="G90" s="52" t="s">
        <v>1932</v>
      </c>
    </row>
    <row r="91" spans="1:7" ht="31.5">
      <c r="A91" s="336"/>
      <c r="B91" s="338"/>
      <c r="C91" s="287"/>
      <c r="D91" s="29" t="s">
        <v>2024</v>
      </c>
      <c r="E91" s="29" t="s">
        <v>1932</v>
      </c>
      <c r="F91" s="29" t="s">
        <v>1932</v>
      </c>
      <c r="G91" s="52" t="s">
        <v>1932</v>
      </c>
    </row>
    <row r="92" spans="1:7" ht="15.75">
      <c r="A92" s="336"/>
      <c r="B92" s="338"/>
      <c r="C92" s="287" t="s">
        <v>740</v>
      </c>
      <c r="D92" s="29" t="s">
        <v>1933</v>
      </c>
      <c r="E92" s="29" t="s">
        <v>1932</v>
      </c>
      <c r="F92" s="29" t="s">
        <v>1932</v>
      </c>
      <c r="G92" s="52" t="s">
        <v>1932</v>
      </c>
    </row>
    <row r="93" spans="1:7" ht="47.25">
      <c r="A93" s="336"/>
      <c r="B93" s="338"/>
      <c r="C93" s="287"/>
      <c r="D93" s="29" t="s">
        <v>2053</v>
      </c>
      <c r="E93" s="29" t="s">
        <v>1932</v>
      </c>
      <c r="F93" s="29" t="s">
        <v>1932</v>
      </c>
      <c r="G93" s="52" t="s">
        <v>1932</v>
      </c>
    </row>
    <row r="94" spans="1:7" ht="31.5">
      <c r="A94" s="336"/>
      <c r="B94" s="338"/>
      <c r="C94" s="287"/>
      <c r="D94" s="29" t="s">
        <v>2024</v>
      </c>
      <c r="E94" s="29" t="s">
        <v>1932</v>
      </c>
      <c r="F94" s="29" t="s">
        <v>1932</v>
      </c>
      <c r="G94" s="52" t="s">
        <v>1932</v>
      </c>
    </row>
    <row r="95" spans="1:7" ht="15.75">
      <c r="A95" s="293">
        <v>15</v>
      </c>
      <c r="B95" s="287" t="s">
        <v>773</v>
      </c>
      <c r="C95" s="287" t="s">
        <v>770</v>
      </c>
      <c r="D95" s="29" t="s">
        <v>1933</v>
      </c>
      <c r="E95" s="29" t="s">
        <v>1932</v>
      </c>
      <c r="F95" s="29" t="s">
        <v>1932</v>
      </c>
      <c r="G95" s="52" t="s">
        <v>1932</v>
      </c>
    </row>
    <row r="96" spans="1:7" ht="47.25">
      <c r="A96" s="293"/>
      <c r="B96" s="287"/>
      <c r="C96" s="287"/>
      <c r="D96" s="29" t="s">
        <v>2053</v>
      </c>
      <c r="E96" s="29" t="s">
        <v>1932</v>
      </c>
      <c r="F96" s="29" t="s">
        <v>1932</v>
      </c>
      <c r="G96" s="52" t="s">
        <v>1932</v>
      </c>
    </row>
    <row r="97" spans="1:7" ht="31.5">
      <c r="A97" s="293"/>
      <c r="B97" s="287"/>
      <c r="C97" s="287"/>
      <c r="D97" s="29" t="s">
        <v>2024</v>
      </c>
      <c r="E97" s="29" t="s">
        <v>1932</v>
      </c>
      <c r="F97" s="29" t="s">
        <v>1932</v>
      </c>
      <c r="G97" s="52" t="s">
        <v>1932</v>
      </c>
    </row>
    <row r="98" spans="1:7" ht="15.75">
      <c r="A98" s="293"/>
      <c r="B98" s="287"/>
      <c r="C98" s="287" t="s">
        <v>769</v>
      </c>
      <c r="D98" s="29" t="s">
        <v>1933</v>
      </c>
      <c r="E98" s="29" t="s">
        <v>1932</v>
      </c>
      <c r="F98" s="29" t="s">
        <v>1932</v>
      </c>
      <c r="G98" s="52" t="s">
        <v>1932</v>
      </c>
    </row>
    <row r="99" spans="1:7" ht="47.25">
      <c r="A99" s="293"/>
      <c r="B99" s="287"/>
      <c r="C99" s="287"/>
      <c r="D99" s="29" t="s">
        <v>2053</v>
      </c>
      <c r="E99" s="29" t="s">
        <v>1932</v>
      </c>
      <c r="F99" s="29" t="s">
        <v>1932</v>
      </c>
      <c r="G99" s="52" t="s">
        <v>1932</v>
      </c>
    </row>
    <row r="100" spans="1:7" ht="31.5">
      <c r="A100" s="293"/>
      <c r="B100" s="287"/>
      <c r="C100" s="287"/>
      <c r="D100" s="29" t="s">
        <v>2024</v>
      </c>
      <c r="E100" s="29" t="s">
        <v>1932</v>
      </c>
      <c r="F100" s="29" t="s">
        <v>1932</v>
      </c>
      <c r="G100" s="52" t="s">
        <v>1932</v>
      </c>
    </row>
    <row r="101" spans="1:7" ht="15.75">
      <c r="A101" s="293"/>
      <c r="B101" s="287"/>
      <c r="C101" s="287" t="s">
        <v>768</v>
      </c>
      <c r="D101" s="29" t="s">
        <v>1933</v>
      </c>
      <c r="E101" s="29" t="s">
        <v>1932</v>
      </c>
      <c r="F101" s="29" t="s">
        <v>1932</v>
      </c>
      <c r="G101" s="52" t="s">
        <v>1932</v>
      </c>
    </row>
    <row r="102" spans="1:7" ht="47.25">
      <c r="A102" s="293"/>
      <c r="B102" s="287"/>
      <c r="C102" s="287"/>
      <c r="D102" s="29" t="s">
        <v>2053</v>
      </c>
      <c r="E102" s="29" t="s">
        <v>1932</v>
      </c>
      <c r="F102" s="29" t="s">
        <v>1932</v>
      </c>
      <c r="G102" s="52" t="s">
        <v>1932</v>
      </c>
    </row>
    <row r="103" spans="1:7" ht="31.5">
      <c r="A103" s="293"/>
      <c r="B103" s="287"/>
      <c r="C103" s="287"/>
      <c r="D103" s="29" t="s">
        <v>2024</v>
      </c>
      <c r="E103" s="29" t="s">
        <v>1932</v>
      </c>
      <c r="F103" s="29" t="s">
        <v>1932</v>
      </c>
      <c r="G103" s="52" t="s">
        <v>1932</v>
      </c>
    </row>
    <row r="104" spans="1:7" ht="15.75">
      <c r="A104" s="293"/>
      <c r="B104" s="287"/>
      <c r="C104" s="287" t="s">
        <v>767</v>
      </c>
      <c r="D104" s="29" t="s">
        <v>1933</v>
      </c>
      <c r="E104" s="29" t="s">
        <v>1932</v>
      </c>
      <c r="F104" s="29" t="s">
        <v>1932</v>
      </c>
      <c r="G104" s="52" t="s">
        <v>1932</v>
      </c>
    </row>
    <row r="105" spans="1:7" ht="47.25">
      <c r="A105" s="293"/>
      <c r="B105" s="287"/>
      <c r="C105" s="287"/>
      <c r="D105" s="29" t="s">
        <v>2053</v>
      </c>
      <c r="E105" s="29" t="s">
        <v>1932</v>
      </c>
      <c r="F105" s="29" t="s">
        <v>1932</v>
      </c>
      <c r="G105" s="52" t="s">
        <v>1932</v>
      </c>
    </row>
    <row r="106" spans="1:7" ht="31.5">
      <c r="A106" s="293"/>
      <c r="B106" s="287"/>
      <c r="C106" s="287"/>
      <c r="D106" s="29" t="s">
        <v>2024</v>
      </c>
      <c r="E106" s="29" t="s">
        <v>1932</v>
      </c>
      <c r="F106" s="29" t="s">
        <v>1932</v>
      </c>
      <c r="G106" s="52" t="s">
        <v>1932</v>
      </c>
    </row>
    <row r="107" spans="1:7" ht="15.75">
      <c r="A107" s="293">
        <v>16</v>
      </c>
      <c r="B107" s="287" t="s">
        <v>774</v>
      </c>
      <c r="C107" s="258" t="s">
        <v>766</v>
      </c>
      <c r="D107" s="29" t="s">
        <v>1933</v>
      </c>
      <c r="E107" s="29" t="s">
        <v>1932</v>
      </c>
      <c r="F107" s="29" t="s">
        <v>1932</v>
      </c>
      <c r="G107" s="52" t="s">
        <v>1932</v>
      </c>
    </row>
    <row r="108" spans="1:7" ht="47.25">
      <c r="A108" s="293"/>
      <c r="B108" s="287"/>
      <c r="C108" s="258"/>
      <c r="D108" s="29" t="s">
        <v>2053</v>
      </c>
      <c r="E108" s="29" t="s">
        <v>1932</v>
      </c>
      <c r="F108" s="29" t="s">
        <v>1932</v>
      </c>
      <c r="G108" s="52" t="s">
        <v>1932</v>
      </c>
    </row>
    <row r="109" spans="1:7" ht="31.5">
      <c r="A109" s="293"/>
      <c r="B109" s="287"/>
      <c r="C109" s="258"/>
      <c r="D109" s="29" t="s">
        <v>2024</v>
      </c>
      <c r="E109" s="29" t="s">
        <v>1932</v>
      </c>
      <c r="F109" s="29" t="s">
        <v>1932</v>
      </c>
      <c r="G109" s="52" t="s">
        <v>1932</v>
      </c>
    </row>
    <row r="110" spans="1:7" ht="15.75">
      <c r="A110" s="293"/>
      <c r="B110" s="287"/>
      <c r="C110" s="287" t="s">
        <v>765</v>
      </c>
      <c r="D110" s="29" t="s">
        <v>1933</v>
      </c>
      <c r="E110" s="29" t="s">
        <v>1932</v>
      </c>
      <c r="F110" s="29" t="s">
        <v>1932</v>
      </c>
      <c r="G110" s="52" t="s">
        <v>1932</v>
      </c>
    </row>
    <row r="111" spans="1:7" ht="47.25">
      <c r="A111" s="293"/>
      <c r="B111" s="287"/>
      <c r="C111" s="287"/>
      <c r="D111" s="29" t="s">
        <v>2053</v>
      </c>
      <c r="E111" s="29" t="s">
        <v>1932</v>
      </c>
      <c r="F111" s="29" t="s">
        <v>1932</v>
      </c>
      <c r="G111" s="52" t="s">
        <v>1932</v>
      </c>
    </row>
    <row r="112" spans="1:7" ht="31.5">
      <c r="A112" s="293"/>
      <c r="B112" s="287"/>
      <c r="C112" s="287"/>
      <c r="D112" s="29" t="s">
        <v>2024</v>
      </c>
      <c r="E112" s="29" t="s">
        <v>1932</v>
      </c>
      <c r="F112" s="29" t="s">
        <v>1932</v>
      </c>
      <c r="G112" s="52" t="s">
        <v>1932</v>
      </c>
    </row>
    <row r="113" spans="1:7" ht="15.75">
      <c r="A113" s="293">
        <v>17</v>
      </c>
      <c r="B113" s="287" t="s">
        <v>775</v>
      </c>
      <c r="C113" s="287" t="s">
        <v>764</v>
      </c>
      <c r="D113" s="29" t="s">
        <v>2022</v>
      </c>
      <c r="E113" s="29" t="s">
        <v>1932</v>
      </c>
      <c r="F113" s="29" t="s">
        <v>1932</v>
      </c>
      <c r="G113" s="52" t="s">
        <v>1932</v>
      </c>
    </row>
    <row r="114" spans="1:7" ht="47.25">
      <c r="A114" s="293"/>
      <c r="B114" s="287"/>
      <c r="C114" s="287"/>
      <c r="D114" s="29" t="s">
        <v>2053</v>
      </c>
      <c r="E114" s="29" t="s">
        <v>1932</v>
      </c>
      <c r="F114" s="29" t="s">
        <v>1932</v>
      </c>
      <c r="G114" s="52" t="s">
        <v>1932</v>
      </c>
    </row>
    <row r="115" spans="1:7" ht="31.5">
      <c r="A115" s="293"/>
      <c r="B115" s="287"/>
      <c r="C115" s="287"/>
      <c r="D115" s="29" t="s">
        <v>2024</v>
      </c>
      <c r="E115" s="29" t="s">
        <v>1932</v>
      </c>
      <c r="F115" s="29" t="s">
        <v>1932</v>
      </c>
      <c r="G115" s="52" t="s">
        <v>1932</v>
      </c>
    </row>
    <row r="116" spans="1:7" ht="15.75">
      <c r="A116" s="293">
        <v>18</v>
      </c>
      <c r="B116" s="287" t="s">
        <v>776</v>
      </c>
      <c r="C116" s="287" t="s">
        <v>771</v>
      </c>
      <c r="D116" s="29" t="s">
        <v>1933</v>
      </c>
      <c r="E116" s="29" t="s">
        <v>1932</v>
      </c>
      <c r="F116" s="29" t="s">
        <v>1932</v>
      </c>
      <c r="G116" s="52" t="s">
        <v>1932</v>
      </c>
    </row>
    <row r="117" spans="1:7" ht="47.25">
      <c r="A117" s="293"/>
      <c r="B117" s="287"/>
      <c r="C117" s="287"/>
      <c r="D117" s="29" t="s">
        <v>2023</v>
      </c>
      <c r="E117" s="29" t="s">
        <v>1932</v>
      </c>
      <c r="F117" s="29" t="s">
        <v>1932</v>
      </c>
      <c r="G117" s="52" t="s">
        <v>1932</v>
      </c>
    </row>
    <row r="118" spans="1:7" ht="31.5">
      <c r="A118" s="293"/>
      <c r="B118" s="287"/>
      <c r="C118" s="287"/>
      <c r="D118" s="29" t="s">
        <v>2024</v>
      </c>
      <c r="E118" s="29" t="s">
        <v>1932</v>
      </c>
      <c r="F118" s="29" t="s">
        <v>1932</v>
      </c>
      <c r="G118" s="52" t="s">
        <v>1932</v>
      </c>
    </row>
    <row r="119" spans="1:7" ht="15.75">
      <c r="A119" s="293">
        <v>19</v>
      </c>
      <c r="B119" s="287" t="s">
        <v>777</v>
      </c>
      <c r="C119" s="287" t="s">
        <v>763</v>
      </c>
      <c r="D119" s="29" t="s">
        <v>1933</v>
      </c>
      <c r="E119" s="29" t="s">
        <v>1932</v>
      </c>
      <c r="F119" s="29" t="s">
        <v>1932</v>
      </c>
      <c r="G119" s="52" t="s">
        <v>1932</v>
      </c>
    </row>
    <row r="120" spans="1:7" ht="47.25">
      <c r="A120" s="293"/>
      <c r="B120" s="287"/>
      <c r="C120" s="287"/>
      <c r="D120" s="29" t="s">
        <v>2053</v>
      </c>
      <c r="E120" s="29" t="s">
        <v>1932</v>
      </c>
      <c r="F120" s="29" t="s">
        <v>1932</v>
      </c>
      <c r="G120" s="52" t="s">
        <v>1932</v>
      </c>
    </row>
    <row r="121" spans="1:7" ht="31.5">
      <c r="A121" s="293"/>
      <c r="B121" s="287"/>
      <c r="C121" s="287"/>
      <c r="D121" s="29" t="s">
        <v>2024</v>
      </c>
      <c r="E121" s="29" t="s">
        <v>1932</v>
      </c>
      <c r="F121" s="29" t="s">
        <v>1932</v>
      </c>
      <c r="G121" s="52" t="s">
        <v>1932</v>
      </c>
    </row>
    <row r="122" spans="1:7" ht="15.75">
      <c r="A122" s="293"/>
      <c r="B122" s="287"/>
      <c r="C122" s="287" t="s">
        <v>762</v>
      </c>
      <c r="D122" s="29" t="s">
        <v>1933</v>
      </c>
      <c r="E122" s="29" t="s">
        <v>1932</v>
      </c>
      <c r="F122" s="29" t="s">
        <v>1932</v>
      </c>
      <c r="G122" s="52" t="s">
        <v>1932</v>
      </c>
    </row>
    <row r="123" spans="1:7" ht="47.25">
      <c r="A123" s="293"/>
      <c r="B123" s="287"/>
      <c r="C123" s="287"/>
      <c r="D123" s="29" t="s">
        <v>2053</v>
      </c>
      <c r="E123" s="29" t="s">
        <v>1932</v>
      </c>
      <c r="F123" s="29" t="s">
        <v>1932</v>
      </c>
      <c r="G123" s="52" t="s">
        <v>1932</v>
      </c>
    </row>
    <row r="124" spans="1:7" ht="32.25" thickBot="1">
      <c r="A124" s="256"/>
      <c r="B124" s="334"/>
      <c r="C124" s="334"/>
      <c r="D124" s="53" t="s">
        <v>2024</v>
      </c>
      <c r="E124" s="53" t="s">
        <v>1932</v>
      </c>
      <c r="F124" s="53" t="s">
        <v>1932</v>
      </c>
      <c r="G124" s="54" t="s">
        <v>1932</v>
      </c>
    </row>
    <row r="125" spans="1:7" ht="15.75">
      <c r="A125" s="323">
        <v>20</v>
      </c>
      <c r="B125" s="290" t="s">
        <v>791</v>
      </c>
      <c r="C125" s="290" t="s">
        <v>2021</v>
      </c>
      <c r="D125" s="37" t="s">
        <v>1933</v>
      </c>
      <c r="E125" s="37" t="s">
        <v>1932</v>
      </c>
      <c r="F125" s="37" t="s">
        <v>1932</v>
      </c>
      <c r="G125" s="47" t="s">
        <v>1932</v>
      </c>
    </row>
    <row r="126" spans="1:7" ht="47.25">
      <c r="A126" s="293"/>
      <c r="B126" s="287"/>
      <c r="C126" s="287"/>
      <c r="D126" s="29" t="s">
        <v>2053</v>
      </c>
      <c r="E126" s="29" t="s">
        <v>1932</v>
      </c>
      <c r="F126" s="29" t="s">
        <v>1932</v>
      </c>
      <c r="G126" s="52" t="s">
        <v>1932</v>
      </c>
    </row>
    <row r="127" spans="1:7" ht="31.5">
      <c r="A127" s="293"/>
      <c r="B127" s="287"/>
      <c r="C127" s="287"/>
      <c r="D127" s="29" t="s">
        <v>2024</v>
      </c>
      <c r="E127" s="29" t="s">
        <v>1932</v>
      </c>
      <c r="F127" s="29" t="s">
        <v>1932</v>
      </c>
      <c r="G127" s="52" t="s">
        <v>1932</v>
      </c>
    </row>
    <row r="128" spans="1:7" ht="15.75">
      <c r="A128" s="293"/>
      <c r="B128" s="287"/>
      <c r="C128" s="287" t="s">
        <v>2025</v>
      </c>
      <c r="D128" s="29" t="s">
        <v>1933</v>
      </c>
      <c r="E128" s="29" t="s">
        <v>1932</v>
      </c>
      <c r="F128" s="29" t="s">
        <v>1932</v>
      </c>
      <c r="G128" s="52" t="s">
        <v>1932</v>
      </c>
    </row>
    <row r="129" spans="1:7" ht="47.25">
      <c r="A129" s="293"/>
      <c r="B129" s="287"/>
      <c r="C129" s="287"/>
      <c r="D129" s="29" t="s">
        <v>2053</v>
      </c>
      <c r="E129" s="29" t="s">
        <v>1932</v>
      </c>
      <c r="F129" s="29" t="s">
        <v>1932</v>
      </c>
      <c r="G129" s="52" t="s">
        <v>1932</v>
      </c>
    </row>
    <row r="130" spans="1:7" ht="31.5">
      <c r="A130" s="293"/>
      <c r="B130" s="287"/>
      <c r="C130" s="287"/>
      <c r="D130" s="29" t="s">
        <v>2024</v>
      </c>
      <c r="E130" s="29" t="s">
        <v>1932</v>
      </c>
      <c r="F130" s="29" t="s">
        <v>1932</v>
      </c>
      <c r="G130" s="52" t="s">
        <v>1932</v>
      </c>
    </row>
    <row r="131" spans="1:7" ht="15.75">
      <c r="A131" s="293"/>
      <c r="B131" s="287"/>
      <c r="C131" s="287" t="s">
        <v>2027</v>
      </c>
      <c r="D131" s="29" t="s">
        <v>1933</v>
      </c>
      <c r="E131" s="29" t="s">
        <v>1932</v>
      </c>
      <c r="F131" s="29" t="s">
        <v>1932</v>
      </c>
      <c r="G131" s="52" t="s">
        <v>1932</v>
      </c>
    </row>
    <row r="132" spans="1:7" ht="47.25">
      <c r="A132" s="293"/>
      <c r="B132" s="287"/>
      <c r="C132" s="287"/>
      <c r="D132" s="29" t="s">
        <v>2053</v>
      </c>
      <c r="E132" s="29" t="s">
        <v>1932</v>
      </c>
      <c r="F132" s="29" t="s">
        <v>1932</v>
      </c>
      <c r="G132" s="52" t="s">
        <v>1932</v>
      </c>
    </row>
    <row r="133" spans="1:7" ht="31.5">
      <c r="A133" s="293"/>
      <c r="B133" s="287"/>
      <c r="C133" s="287"/>
      <c r="D133" s="29" t="s">
        <v>2024</v>
      </c>
      <c r="E133" s="29" t="s">
        <v>1932</v>
      </c>
      <c r="F133" s="29" t="s">
        <v>1932</v>
      </c>
      <c r="G133" s="52" t="s">
        <v>1932</v>
      </c>
    </row>
    <row r="134" spans="1:7" ht="15.75">
      <c r="A134" s="341">
        <v>21</v>
      </c>
      <c r="B134" s="339" t="s">
        <v>45</v>
      </c>
      <c r="C134" s="339" t="s">
        <v>1952</v>
      </c>
      <c r="D134" s="31" t="s">
        <v>504</v>
      </c>
      <c r="E134" s="29" t="s">
        <v>1932</v>
      </c>
      <c r="F134" s="29" t="s">
        <v>1932</v>
      </c>
      <c r="G134" s="52" t="s">
        <v>1932</v>
      </c>
    </row>
    <row r="135" spans="1:7" ht="47.25">
      <c r="A135" s="342"/>
      <c r="B135" s="340"/>
      <c r="C135" s="340"/>
      <c r="D135" s="31" t="s">
        <v>505</v>
      </c>
      <c r="E135" s="29" t="s">
        <v>1932</v>
      </c>
      <c r="F135" s="29" t="s">
        <v>1932</v>
      </c>
      <c r="G135" s="52" t="s">
        <v>1932</v>
      </c>
    </row>
    <row r="136" spans="1:7" ht="31.5">
      <c r="A136" s="342"/>
      <c r="B136" s="340"/>
      <c r="C136" s="340"/>
      <c r="D136" s="31" t="s">
        <v>506</v>
      </c>
      <c r="E136" s="29" t="s">
        <v>1932</v>
      </c>
      <c r="F136" s="29" t="s">
        <v>1932</v>
      </c>
      <c r="G136" s="52" t="s">
        <v>1932</v>
      </c>
    </row>
    <row r="137" spans="1:7" ht="15.75">
      <c r="A137" s="342"/>
      <c r="B137" s="340"/>
      <c r="C137" s="339" t="s">
        <v>1953</v>
      </c>
      <c r="D137" s="31" t="s">
        <v>504</v>
      </c>
      <c r="E137" s="29" t="s">
        <v>1932</v>
      </c>
      <c r="F137" s="29" t="s">
        <v>1932</v>
      </c>
      <c r="G137" s="52" t="s">
        <v>1932</v>
      </c>
    </row>
    <row r="138" spans="1:7" ht="47.25">
      <c r="A138" s="342"/>
      <c r="B138" s="340"/>
      <c r="C138" s="340"/>
      <c r="D138" s="31" t="s">
        <v>505</v>
      </c>
      <c r="E138" s="29" t="s">
        <v>1932</v>
      </c>
      <c r="F138" s="29" t="s">
        <v>1932</v>
      </c>
      <c r="G138" s="52" t="s">
        <v>1932</v>
      </c>
    </row>
    <row r="139" spans="1:7" ht="31.5">
      <c r="A139" s="342"/>
      <c r="B139" s="340"/>
      <c r="C139" s="340"/>
      <c r="D139" s="31" t="s">
        <v>506</v>
      </c>
      <c r="E139" s="29" t="s">
        <v>1932</v>
      </c>
      <c r="F139" s="29" t="s">
        <v>1932</v>
      </c>
      <c r="G139" s="52" t="s">
        <v>1932</v>
      </c>
    </row>
    <row r="140" spans="1:7" ht="15.75">
      <c r="A140" s="342"/>
      <c r="B140" s="340"/>
      <c r="C140" s="339" t="s">
        <v>1939</v>
      </c>
      <c r="D140" s="31" t="s">
        <v>504</v>
      </c>
      <c r="E140" s="29" t="s">
        <v>1932</v>
      </c>
      <c r="F140" s="29" t="s">
        <v>1932</v>
      </c>
      <c r="G140" s="52" t="s">
        <v>1932</v>
      </c>
    </row>
    <row r="141" spans="1:7" ht="47.25">
      <c r="A141" s="342"/>
      <c r="B141" s="340"/>
      <c r="C141" s="340"/>
      <c r="D141" s="31" t="s">
        <v>505</v>
      </c>
      <c r="E141" s="29" t="s">
        <v>1932</v>
      </c>
      <c r="F141" s="29" t="s">
        <v>1932</v>
      </c>
      <c r="G141" s="52" t="s">
        <v>1932</v>
      </c>
    </row>
    <row r="142" spans="1:7" ht="31.5">
      <c r="A142" s="342"/>
      <c r="B142" s="340"/>
      <c r="C142" s="340"/>
      <c r="D142" s="31" t="s">
        <v>506</v>
      </c>
      <c r="E142" s="29" t="s">
        <v>1932</v>
      </c>
      <c r="F142" s="29" t="s">
        <v>1932</v>
      </c>
      <c r="G142" s="52" t="s">
        <v>1932</v>
      </c>
    </row>
    <row r="143" spans="1:7" ht="15.75">
      <c r="A143" s="341">
        <v>22</v>
      </c>
      <c r="B143" s="339" t="s">
        <v>46</v>
      </c>
      <c r="C143" s="339" t="s">
        <v>1954</v>
      </c>
      <c r="D143" s="31" t="s">
        <v>504</v>
      </c>
      <c r="E143" s="29" t="s">
        <v>1932</v>
      </c>
      <c r="F143" s="29" t="s">
        <v>1932</v>
      </c>
      <c r="G143" s="52" t="s">
        <v>1932</v>
      </c>
    </row>
    <row r="144" spans="1:7" ht="47.25">
      <c r="A144" s="342"/>
      <c r="B144" s="340"/>
      <c r="C144" s="340"/>
      <c r="D144" s="31" t="s">
        <v>505</v>
      </c>
      <c r="E144" s="29" t="s">
        <v>1932</v>
      </c>
      <c r="F144" s="29" t="s">
        <v>1932</v>
      </c>
      <c r="G144" s="52" t="s">
        <v>1932</v>
      </c>
    </row>
    <row r="145" spans="1:7" ht="31.5">
      <c r="A145" s="342"/>
      <c r="B145" s="340"/>
      <c r="C145" s="340"/>
      <c r="D145" s="31" t="s">
        <v>506</v>
      </c>
      <c r="E145" s="29" t="s">
        <v>1932</v>
      </c>
      <c r="F145" s="29" t="s">
        <v>1932</v>
      </c>
      <c r="G145" s="52" t="s">
        <v>1932</v>
      </c>
    </row>
    <row r="146" spans="1:7" ht="15.75">
      <c r="A146" s="342"/>
      <c r="B146" s="340"/>
      <c r="C146" s="339" t="s">
        <v>1941</v>
      </c>
      <c r="D146" s="31" t="s">
        <v>504</v>
      </c>
      <c r="E146" s="29" t="s">
        <v>1932</v>
      </c>
      <c r="F146" s="29" t="s">
        <v>1932</v>
      </c>
      <c r="G146" s="52" t="s">
        <v>1932</v>
      </c>
    </row>
    <row r="147" spans="1:7" ht="47.25">
      <c r="A147" s="342"/>
      <c r="B147" s="340"/>
      <c r="C147" s="340"/>
      <c r="D147" s="31" t="s">
        <v>505</v>
      </c>
      <c r="E147" s="29" t="s">
        <v>1932</v>
      </c>
      <c r="F147" s="29" t="s">
        <v>1932</v>
      </c>
      <c r="G147" s="52" t="s">
        <v>1932</v>
      </c>
    </row>
    <row r="148" spans="1:7" ht="31.5">
      <c r="A148" s="342"/>
      <c r="B148" s="340"/>
      <c r="C148" s="340"/>
      <c r="D148" s="31" t="s">
        <v>506</v>
      </c>
      <c r="E148" s="29" t="s">
        <v>1932</v>
      </c>
      <c r="F148" s="29" t="s">
        <v>1932</v>
      </c>
      <c r="G148" s="52" t="s">
        <v>1932</v>
      </c>
    </row>
    <row r="149" spans="1:7" ht="15.75">
      <c r="A149" s="341">
        <v>23</v>
      </c>
      <c r="B149" s="339" t="s">
        <v>49</v>
      </c>
      <c r="C149" s="339" t="s">
        <v>1946</v>
      </c>
      <c r="D149" s="31" t="s">
        <v>504</v>
      </c>
      <c r="E149" s="29" t="s">
        <v>1932</v>
      </c>
      <c r="F149" s="29" t="s">
        <v>1932</v>
      </c>
      <c r="G149" s="52" t="s">
        <v>1932</v>
      </c>
    </row>
    <row r="150" spans="1:7" ht="47.25">
      <c r="A150" s="342"/>
      <c r="B150" s="340"/>
      <c r="C150" s="340"/>
      <c r="D150" s="31" t="s">
        <v>505</v>
      </c>
      <c r="E150" s="29" t="s">
        <v>1932</v>
      </c>
      <c r="F150" s="29" t="s">
        <v>1932</v>
      </c>
      <c r="G150" s="52" t="s">
        <v>1932</v>
      </c>
    </row>
    <row r="151" spans="1:7" ht="31.5">
      <c r="A151" s="342"/>
      <c r="B151" s="340"/>
      <c r="C151" s="340"/>
      <c r="D151" s="31" t="s">
        <v>506</v>
      </c>
      <c r="E151" s="29" t="s">
        <v>1932</v>
      </c>
      <c r="F151" s="29" t="s">
        <v>1932</v>
      </c>
      <c r="G151" s="52" t="s">
        <v>1932</v>
      </c>
    </row>
    <row r="152" spans="1:7" ht="15.75">
      <c r="A152" s="341">
        <v>24</v>
      </c>
      <c r="B152" s="339" t="s">
        <v>47</v>
      </c>
      <c r="C152" s="339" t="s">
        <v>1942</v>
      </c>
      <c r="D152" s="31" t="s">
        <v>504</v>
      </c>
      <c r="E152" s="29" t="s">
        <v>1932</v>
      </c>
      <c r="F152" s="29" t="s">
        <v>1932</v>
      </c>
      <c r="G152" s="52" t="s">
        <v>1932</v>
      </c>
    </row>
    <row r="153" spans="1:7" ht="47.25">
      <c r="A153" s="342"/>
      <c r="B153" s="340"/>
      <c r="C153" s="340"/>
      <c r="D153" s="31" t="s">
        <v>505</v>
      </c>
      <c r="E153" s="29" t="s">
        <v>1932</v>
      </c>
      <c r="F153" s="29" t="s">
        <v>1932</v>
      </c>
      <c r="G153" s="52" t="s">
        <v>1932</v>
      </c>
    </row>
    <row r="154" spans="1:7" ht="31.5">
      <c r="A154" s="342"/>
      <c r="B154" s="340"/>
      <c r="C154" s="340"/>
      <c r="D154" s="31" t="s">
        <v>506</v>
      </c>
      <c r="E154" s="29" t="s">
        <v>1932</v>
      </c>
      <c r="F154" s="29" t="s">
        <v>1932</v>
      </c>
      <c r="G154" s="52" t="s">
        <v>1932</v>
      </c>
    </row>
    <row r="155" spans="1:7" ht="15.75">
      <c r="A155" s="341">
        <v>25</v>
      </c>
      <c r="B155" s="339" t="s">
        <v>48</v>
      </c>
      <c r="C155" s="339" t="s">
        <v>1955</v>
      </c>
      <c r="D155" s="31" t="s">
        <v>504</v>
      </c>
      <c r="E155" s="29" t="s">
        <v>1932</v>
      </c>
      <c r="F155" s="29" t="s">
        <v>1932</v>
      </c>
      <c r="G155" s="52" t="s">
        <v>1932</v>
      </c>
    </row>
    <row r="156" spans="1:7" ht="47.25">
      <c r="A156" s="342"/>
      <c r="B156" s="340"/>
      <c r="C156" s="340"/>
      <c r="D156" s="31" t="s">
        <v>505</v>
      </c>
      <c r="E156" s="29" t="s">
        <v>1932</v>
      </c>
      <c r="F156" s="29" t="s">
        <v>1932</v>
      </c>
      <c r="G156" s="52" t="s">
        <v>1932</v>
      </c>
    </row>
    <row r="157" spans="1:7" ht="31.5">
      <c r="A157" s="342"/>
      <c r="B157" s="340"/>
      <c r="C157" s="340"/>
      <c r="D157" s="31" t="s">
        <v>506</v>
      </c>
      <c r="E157" s="29" t="s">
        <v>1932</v>
      </c>
      <c r="F157" s="29" t="s">
        <v>1932</v>
      </c>
      <c r="G157" s="52" t="s">
        <v>1932</v>
      </c>
    </row>
    <row r="158" spans="1:7" ht="15.75">
      <c r="A158" s="342"/>
      <c r="B158" s="340"/>
      <c r="C158" s="339" t="s">
        <v>1956</v>
      </c>
      <c r="D158" s="31" t="s">
        <v>504</v>
      </c>
      <c r="E158" s="29" t="s">
        <v>1932</v>
      </c>
      <c r="F158" s="29" t="s">
        <v>1932</v>
      </c>
      <c r="G158" s="52" t="s">
        <v>1932</v>
      </c>
    </row>
    <row r="159" spans="1:7" ht="47.25">
      <c r="A159" s="342"/>
      <c r="B159" s="340"/>
      <c r="C159" s="340"/>
      <c r="D159" s="31" t="s">
        <v>505</v>
      </c>
      <c r="E159" s="29" t="s">
        <v>1932</v>
      </c>
      <c r="F159" s="29" t="s">
        <v>1932</v>
      </c>
      <c r="G159" s="52" t="s">
        <v>1932</v>
      </c>
    </row>
    <row r="160" spans="1:7" ht="31.5">
      <c r="A160" s="342"/>
      <c r="B160" s="340"/>
      <c r="C160" s="340"/>
      <c r="D160" s="31" t="s">
        <v>506</v>
      </c>
      <c r="E160" s="29" t="s">
        <v>1932</v>
      </c>
      <c r="F160" s="29" t="s">
        <v>1932</v>
      </c>
      <c r="G160" s="52" t="s">
        <v>1932</v>
      </c>
    </row>
    <row r="161" spans="1:7" ht="15.75">
      <c r="A161" s="342"/>
      <c r="B161" s="340"/>
      <c r="C161" s="339" t="s">
        <v>1957</v>
      </c>
      <c r="D161" s="31" t="s">
        <v>504</v>
      </c>
      <c r="E161" s="29" t="s">
        <v>1932</v>
      </c>
      <c r="F161" s="29" t="s">
        <v>1932</v>
      </c>
      <c r="G161" s="52" t="s">
        <v>1932</v>
      </c>
    </row>
    <row r="162" spans="1:7" ht="47.25">
      <c r="A162" s="342"/>
      <c r="B162" s="340"/>
      <c r="C162" s="340"/>
      <c r="D162" s="31" t="s">
        <v>505</v>
      </c>
      <c r="E162" s="29" t="s">
        <v>1932</v>
      </c>
      <c r="F162" s="29" t="s">
        <v>1932</v>
      </c>
      <c r="G162" s="52" t="s">
        <v>1932</v>
      </c>
    </row>
    <row r="163" spans="1:7" ht="31.5">
      <c r="A163" s="342"/>
      <c r="B163" s="340"/>
      <c r="C163" s="340"/>
      <c r="D163" s="31" t="s">
        <v>506</v>
      </c>
      <c r="E163" s="29" t="s">
        <v>1932</v>
      </c>
      <c r="F163" s="29" t="s">
        <v>1932</v>
      </c>
      <c r="G163" s="52" t="s">
        <v>1932</v>
      </c>
    </row>
    <row r="164" spans="1:7" ht="15.75">
      <c r="A164" s="341">
        <v>26</v>
      </c>
      <c r="B164" s="339" t="s">
        <v>500</v>
      </c>
      <c r="C164" s="339" t="s">
        <v>1958</v>
      </c>
      <c r="D164" s="31" t="s">
        <v>504</v>
      </c>
      <c r="E164" s="29" t="s">
        <v>1932</v>
      </c>
      <c r="F164" s="29" t="s">
        <v>1932</v>
      </c>
      <c r="G164" s="52" t="s">
        <v>1932</v>
      </c>
    </row>
    <row r="165" spans="1:7" ht="47.25">
      <c r="A165" s="342"/>
      <c r="B165" s="340"/>
      <c r="C165" s="340"/>
      <c r="D165" s="31" t="s">
        <v>505</v>
      </c>
      <c r="E165" s="29" t="s">
        <v>1932</v>
      </c>
      <c r="F165" s="29" t="s">
        <v>1932</v>
      </c>
      <c r="G165" s="52" t="s">
        <v>1932</v>
      </c>
    </row>
    <row r="166" spans="1:7" ht="31.5">
      <c r="A166" s="342"/>
      <c r="B166" s="340"/>
      <c r="C166" s="340"/>
      <c r="D166" s="31" t="s">
        <v>506</v>
      </c>
      <c r="E166" s="29" t="s">
        <v>1932</v>
      </c>
      <c r="F166" s="29" t="s">
        <v>1932</v>
      </c>
      <c r="G166" s="52" t="s">
        <v>1932</v>
      </c>
    </row>
    <row r="167" spans="1:7" ht="15.75">
      <c r="A167" s="341">
        <v>27</v>
      </c>
      <c r="B167" s="339" t="s">
        <v>501</v>
      </c>
      <c r="C167" s="339" t="s">
        <v>1948</v>
      </c>
      <c r="D167" s="31" t="s">
        <v>504</v>
      </c>
      <c r="E167" s="29" t="s">
        <v>1932</v>
      </c>
      <c r="F167" s="29" t="s">
        <v>1932</v>
      </c>
      <c r="G167" s="52" t="s">
        <v>1932</v>
      </c>
    </row>
    <row r="168" spans="1:7" ht="47.25">
      <c r="A168" s="342"/>
      <c r="B168" s="340"/>
      <c r="C168" s="340"/>
      <c r="D168" s="31" t="s">
        <v>505</v>
      </c>
      <c r="E168" s="29" t="s">
        <v>1932</v>
      </c>
      <c r="F168" s="29" t="s">
        <v>1932</v>
      </c>
      <c r="G168" s="52" t="s">
        <v>1932</v>
      </c>
    </row>
    <row r="169" spans="1:7" ht="31.5">
      <c r="A169" s="342"/>
      <c r="B169" s="340"/>
      <c r="C169" s="340"/>
      <c r="D169" s="31" t="s">
        <v>506</v>
      </c>
      <c r="E169" s="29" t="s">
        <v>1932</v>
      </c>
      <c r="F169" s="29" t="s">
        <v>1932</v>
      </c>
      <c r="G169" s="52" t="s">
        <v>1932</v>
      </c>
    </row>
    <row r="170" spans="1:7" ht="15.75">
      <c r="A170" s="342"/>
      <c r="B170" s="340"/>
      <c r="C170" s="339" t="s">
        <v>1959</v>
      </c>
      <c r="D170" s="31" t="s">
        <v>504</v>
      </c>
      <c r="E170" s="29" t="s">
        <v>1932</v>
      </c>
      <c r="F170" s="29" t="s">
        <v>1932</v>
      </c>
      <c r="G170" s="52" t="s">
        <v>1932</v>
      </c>
    </row>
    <row r="171" spans="1:7" ht="47.25">
      <c r="A171" s="342"/>
      <c r="B171" s="340"/>
      <c r="C171" s="340"/>
      <c r="D171" s="31" t="s">
        <v>505</v>
      </c>
      <c r="E171" s="29" t="s">
        <v>1932</v>
      </c>
      <c r="F171" s="29" t="s">
        <v>1932</v>
      </c>
      <c r="G171" s="52" t="s">
        <v>1932</v>
      </c>
    </row>
    <row r="172" spans="1:7" ht="31.5">
      <c r="A172" s="342"/>
      <c r="B172" s="340"/>
      <c r="C172" s="340"/>
      <c r="D172" s="31" t="s">
        <v>506</v>
      </c>
      <c r="E172" s="29" t="s">
        <v>1932</v>
      </c>
      <c r="F172" s="29" t="s">
        <v>1932</v>
      </c>
      <c r="G172" s="52" t="s">
        <v>1932</v>
      </c>
    </row>
    <row r="173" spans="1:7" ht="15.75">
      <c r="A173" s="341">
        <v>28</v>
      </c>
      <c r="B173" s="339" t="s">
        <v>502</v>
      </c>
      <c r="C173" s="339" t="s">
        <v>1959</v>
      </c>
      <c r="D173" s="31" t="s">
        <v>504</v>
      </c>
      <c r="E173" s="29" t="s">
        <v>1932</v>
      </c>
      <c r="F173" s="29" t="s">
        <v>1932</v>
      </c>
      <c r="G173" s="52" t="s">
        <v>1932</v>
      </c>
    </row>
    <row r="174" spans="1:7" ht="47.25">
      <c r="A174" s="342"/>
      <c r="B174" s="340"/>
      <c r="C174" s="340"/>
      <c r="D174" s="31" t="s">
        <v>505</v>
      </c>
      <c r="E174" s="29" t="s">
        <v>1932</v>
      </c>
      <c r="F174" s="29" t="s">
        <v>1932</v>
      </c>
      <c r="G174" s="52" t="s">
        <v>1932</v>
      </c>
    </row>
    <row r="175" spans="1:7" ht="31.5">
      <c r="A175" s="342"/>
      <c r="B175" s="340"/>
      <c r="C175" s="340"/>
      <c r="D175" s="31" t="s">
        <v>506</v>
      </c>
      <c r="E175" s="29" t="s">
        <v>1932</v>
      </c>
      <c r="F175" s="29" t="s">
        <v>1932</v>
      </c>
      <c r="G175" s="52" t="s">
        <v>1932</v>
      </c>
    </row>
    <row r="176" spans="1:7" ht="15.75">
      <c r="A176" s="342"/>
      <c r="B176" s="340"/>
      <c r="C176" s="339" t="s">
        <v>1960</v>
      </c>
      <c r="D176" s="31" t="s">
        <v>504</v>
      </c>
      <c r="E176" s="29" t="s">
        <v>1932</v>
      </c>
      <c r="F176" s="29" t="s">
        <v>1932</v>
      </c>
      <c r="G176" s="52" t="s">
        <v>1932</v>
      </c>
    </row>
    <row r="177" spans="1:7" ht="47.25">
      <c r="A177" s="342"/>
      <c r="B177" s="340"/>
      <c r="C177" s="340"/>
      <c r="D177" s="31" t="s">
        <v>505</v>
      </c>
      <c r="E177" s="29" t="s">
        <v>1932</v>
      </c>
      <c r="F177" s="29" t="s">
        <v>1932</v>
      </c>
      <c r="G177" s="52" t="s">
        <v>1932</v>
      </c>
    </row>
    <row r="178" spans="1:7" ht="31.5">
      <c r="A178" s="342"/>
      <c r="B178" s="340"/>
      <c r="C178" s="340"/>
      <c r="D178" s="31" t="s">
        <v>506</v>
      </c>
      <c r="E178" s="29" t="s">
        <v>1932</v>
      </c>
      <c r="F178" s="29" t="s">
        <v>1932</v>
      </c>
      <c r="G178" s="52" t="s">
        <v>1932</v>
      </c>
    </row>
    <row r="179" spans="1:7" ht="15.75">
      <c r="A179" s="293">
        <v>29</v>
      </c>
      <c r="B179" s="287" t="s">
        <v>610</v>
      </c>
      <c r="C179" s="287" t="s">
        <v>579</v>
      </c>
      <c r="D179" s="29" t="s">
        <v>1933</v>
      </c>
      <c r="E179" s="29" t="s">
        <v>1932</v>
      </c>
      <c r="F179" s="29" t="s">
        <v>1932</v>
      </c>
      <c r="G179" s="52" t="s">
        <v>1932</v>
      </c>
    </row>
    <row r="180" spans="1:7" ht="47.25">
      <c r="A180" s="343"/>
      <c r="B180" s="344"/>
      <c r="C180" s="287"/>
      <c r="D180" s="29" t="s">
        <v>2053</v>
      </c>
      <c r="E180" s="29" t="s">
        <v>1932</v>
      </c>
      <c r="F180" s="29" t="s">
        <v>1932</v>
      </c>
      <c r="G180" s="52" t="s">
        <v>1932</v>
      </c>
    </row>
    <row r="181" spans="1:7" ht="31.5">
      <c r="A181" s="343"/>
      <c r="B181" s="344"/>
      <c r="C181" s="287"/>
      <c r="D181" s="29" t="s">
        <v>2024</v>
      </c>
      <c r="E181" s="29" t="s">
        <v>1932</v>
      </c>
      <c r="F181" s="29" t="s">
        <v>1932</v>
      </c>
      <c r="G181" s="52" t="s">
        <v>1932</v>
      </c>
    </row>
    <row r="182" spans="1:7" ht="15.75">
      <c r="A182" s="343"/>
      <c r="B182" s="344"/>
      <c r="C182" s="287" t="s">
        <v>581</v>
      </c>
      <c r="D182" s="29" t="s">
        <v>1933</v>
      </c>
      <c r="E182" s="29" t="s">
        <v>1932</v>
      </c>
      <c r="F182" s="29" t="s">
        <v>1932</v>
      </c>
      <c r="G182" s="52" t="s">
        <v>1932</v>
      </c>
    </row>
    <row r="183" spans="1:7" ht="47.25">
      <c r="A183" s="343"/>
      <c r="B183" s="344"/>
      <c r="C183" s="287"/>
      <c r="D183" s="29" t="s">
        <v>2053</v>
      </c>
      <c r="E183" s="29" t="s">
        <v>1932</v>
      </c>
      <c r="F183" s="29" t="s">
        <v>1932</v>
      </c>
      <c r="G183" s="52" t="s">
        <v>1932</v>
      </c>
    </row>
    <row r="184" spans="1:7" ht="31.5">
      <c r="A184" s="343"/>
      <c r="B184" s="344"/>
      <c r="C184" s="287"/>
      <c r="D184" s="29" t="s">
        <v>2024</v>
      </c>
      <c r="E184" s="29" t="s">
        <v>1932</v>
      </c>
      <c r="F184" s="29" t="s">
        <v>1932</v>
      </c>
      <c r="G184" s="52" t="s">
        <v>1932</v>
      </c>
    </row>
    <row r="185" spans="1:7" ht="15.75">
      <c r="A185" s="343"/>
      <c r="B185" s="344"/>
      <c r="C185" s="287" t="s">
        <v>583</v>
      </c>
      <c r="D185" s="29" t="s">
        <v>1933</v>
      </c>
      <c r="E185" s="29" t="s">
        <v>1932</v>
      </c>
      <c r="F185" s="29" t="s">
        <v>1932</v>
      </c>
      <c r="G185" s="52" t="s">
        <v>1932</v>
      </c>
    </row>
    <row r="186" spans="1:7" ht="47.25">
      <c r="A186" s="343"/>
      <c r="B186" s="344"/>
      <c r="C186" s="287"/>
      <c r="D186" s="29" t="s">
        <v>2053</v>
      </c>
      <c r="E186" s="29" t="s">
        <v>1932</v>
      </c>
      <c r="F186" s="29" t="s">
        <v>1932</v>
      </c>
      <c r="G186" s="52" t="s">
        <v>1932</v>
      </c>
    </row>
    <row r="187" spans="1:7" ht="31.5">
      <c r="A187" s="343"/>
      <c r="B187" s="344"/>
      <c r="C187" s="287"/>
      <c r="D187" s="29" t="s">
        <v>2024</v>
      </c>
      <c r="E187" s="29" t="s">
        <v>1932</v>
      </c>
      <c r="F187" s="29" t="s">
        <v>1932</v>
      </c>
      <c r="G187" s="52" t="s">
        <v>1932</v>
      </c>
    </row>
    <row r="188" spans="1:7" ht="15.75">
      <c r="A188" s="343"/>
      <c r="B188" s="344"/>
      <c r="C188" s="287" t="s">
        <v>585</v>
      </c>
      <c r="D188" s="29" t="s">
        <v>1933</v>
      </c>
      <c r="E188" s="29" t="s">
        <v>1932</v>
      </c>
      <c r="F188" s="29" t="s">
        <v>1932</v>
      </c>
      <c r="G188" s="52" t="s">
        <v>1932</v>
      </c>
    </row>
    <row r="189" spans="1:7" ht="47.25">
      <c r="A189" s="343"/>
      <c r="B189" s="344"/>
      <c r="C189" s="287"/>
      <c r="D189" s="29" t="s">
        <v>2053</v>
      </c>
      <c r="E189" s="29" t="s">
        <v>1932</v>
      </c>
      <c r="F189" s="29" t="s">
        <v>1932</v>
      </c>
      <c r="G189" s="52" t="s">
        <v>1932</v>
      </c>
    </row>
    <row r="190" spans="1:7" ht="31.5">
      <c r="A190" s="343"/>
      <c r="B190" s="344"/>
      <c r="C190" s="287"/>
      <c r="D190" s="29" t="s">
        <v>2024</v>
      </c>
      <c r="E190" s="29" t="s">
        <v>1932</v>
      </c>
      <c r="F190" s="29" t="s">
        <v>1932</v>
      </c>
      <c r="G190" s="52" t="s">
        <v>1932</v>
      </c>
    </row>
    <row r="191" spans="1:7" ht="15.75">
      <c r="A191" s="293">
        <v>30</v>
      </c>
      <c r="B191" s="287" t="s">
        <v>611</v>
      </c>
      <c r="C191" s="287" t="s">
        <v>588</v>
      </c>
      <c r="D191" s="29" t="s">
        <v>1933</v>
      </c>
      <c r="E191" s="29" t="s">
        <v>1932</v>
      </c>
      <c r="F191" s="29" t="s">
        <v>1932</v>
      </c>
      <c r="G191" s="52" t="s">
        <v>1932</v>
      </c>
    </row>
    <row r="192" spans="1:7" ht="47.25">
      <c r="A192" s="343"/>
      <c r="B192" s="344"/>
      <c r="C192" s="287"/>
      <c r="D192" s="29" t="s">
        <v>2053</v>
      </c>
      <c r="E192" s="29" t="s">
        <v>1932</v>
      </c>
      <c r="F192" s="29" t="s">
        <v>1932</v>
      </c>
      <c r="G192" s="52" t="s">
        <v>1932</v>
      </c>
    </row>
    <row r="193" spans="1:7" ht="31.5">
      <c r="A193" s="343"/>
      <c r="B193" s="344"/>
      <c r="C193" s="287"/>
      <c r="D193" s="29" t="s">
        <v>2024</v>
      </c>
      <c r="E193" s="29" t="s">
        <v>1932</v>
      </c>
      <c r="F193" s="29" t="s">
        <v>1932</v>
      </c>
      <c r="G193" s="52" t="s">
        <v>1932</v>
      </c>
    </row>
    <row r="194" spans="1:7" ht="15.75">
      <c r="A194" s="343"/>
      <c r="B194" s="344"/>
      <c r="C194" s="287" t="s">
        <v>590</v>
      </c>
      <c r="D194" s="29" t="s">
        <v>1933</v>
      </c>
      <c r="E194" s="29" t="s">
        <v>1932</v>
      </c>
      <c r="F194" s="29" t="s">
        <v>1932</v>
      </c>
      <c r="G194" s="52" t="s">
        <v>1932</v>
      </c>
    </row>
    <row r="195" spans="1:7" ht="47.25">
      <c r="A195" s="343"/>
      <c r="B195" s="344"/>
      <c r="C195" s="287"/>
      <c r="D195" s="29" t="s">
        <v>2053</v>
      </c>
      <c r="E195" s="29" t="s">
        <v>1932</v>
      </c>
      <c r="F195" s="29" t="s">
        <v>1932</v>
      </c>
      <c r="G195" s="52" t="s">
        <v>1932</v>
      </c>
    </row>
    <row r="196" spans="1:7" ht="31.5">
      <c r="A196" s="343"/>
      <c r="B196" s="344"/>
      <c r="C196" s="287"/>
      <c r="D196" s="29" t="s">
        <v>2024</v>
      </c>
      <c r="E196" s="29" t="s">
        <v>1932</v>
      </c>
      <c r="F196" s="29" t="s">
        <v>1932</v>
      </c>
      <c r="G196" s="52" t="s">
        <v>1932</v>
      </c>
    </row>
    <row r="197" spans="1:7" ht="15.75">
      <c r="A197" s="293">
        <v>31</v>
      </c>
      <c r="B197" s="287" t="s">
        <v>612</v>
      </c>
      <c r="C197" s="287" t="s">
        <v>593</v>
      </c>
      <c r="D197" s="29" t="s">
        <v>1933</v>
      </c>
      <c r="E197" s="29" t="s">
        <v>1932</v>
      </c>
      <c r="F197" s="29" t="s">
        <v>1932</v>
      </c>
      <c r="G197" s="52" t="s">
        <v>1932</v>
      </c>
    </row>
    <row r="198" spans="1:7" ht="47.25">
      <c r="A198" s="293"/>
      <c r="B198" s="287"/>
      <c r="C198" s="287"/>
      <c r="D198" s="29" t="s">
        <v>2053</v>
      </c>
      <c r="E198" s="29" t="s">
        <v>1932</v>
      </c>
      <c r="F198" s="29" t="s">
        <v>1932</v>
      </c>
      <c r="G198" s="52" t="s">
        <v>1932</v>
      </c>
    </row>
    <row r="199" spans="1:7" ht="31.5">
      <c r="A199" s="293"/>
      <c r="B199" s="287"/>
      <c r="C199" s="287"/>
      <c r="D199" s="29" t="s">
        <v>2024</v>
      </c>
      <c r="E199" s="29" t="s">
        <v>1932</v>
      </c>
      <c r="F199" s="29" t="s">
        <v>1932</v>
      </c>
      <c r="G199" s="52" t="s">
        <v>1932</v>
      </c>
    </row>
    <row r="200" spans="1:7" ht="15.75">
      <c r="A200" s="293">
        <v>32</v>
      </c>
      <c r="B200" s="287" t="s">
        <v>613</v>
      </c>
      <c r="C200" s="287" t="s">
        <v>595</v>
      </c>
      <c r="D200" s="29" t="s">
        <v>1933</v>
      </c>
      <c r="E200" s="29" t="s">
        <v>1932</v>
      </c>
      <c r="F200" s="29" t="s">
        <v>1932</v>
      </c>
      <c r="G200" s="52" t="s">
        <v>1932</v>
      </c>
    </row>
    <row r="201" spans="1:7" ht="47.25">
      <c r="A201" s="293"/>
      <c r="B201" s="287"/>
      <c r="C201" s="287"/>
      <c r="D201" s="29" t="s">
        <v>2053</v>
      </c>
      <c r="E201" s="29" t="s">
        <v>1932</v>
      </c>
      <c r="F201" s="29" t="s">
        <v>1932</v>
      </c>
      <c r="G201" s="52" t="s">
        <v>1932</v>
      </c>
    </row>
    <row r="202" spans="1:7" ht="31.5">
      <c r="A202" s="293"/>
      <c r="B202" s="287"/>
      <c r="C202" s="287"/>
      <c r="D202" s="29" t="s">
        <v>2024</v>
      </c>
      <c r="E202" s="29" t="s">
        <v>1932</v>
      </c>
      <c r="F202" s="29" t="s">
        <v>1932</v>
      </c>
      <c r="G202" s="52" t="s">
        <v>1932</v>
      </c>
    </row>
    <row r="203" spans="1:7" ht="15.75">
      <c r="A203" s="293"/>
      <c r="B203" s="287"/>
      <c r="C203" s="287" t="s">
        <v>596</v>
      </c>
      <c r="D203" s="29" t="s">
        <v>1933</v>
      </c>
      <c r="E203" s="29" t="s">
        <v>1932</v>
      </c>
      <c r="F203" s="29" t="s">
        <v>1932</v>
      </c>
      <c r="G203" s="52" t="s">
        <v>1932</v>
      </c>
    </row>
    <row r="204" spans="1:7" ht="47.25">
      <c r="A204" s="293"/>
      <c r="B204" s="287"/>
      <c r="C204" s="287"/>
      <c r="D204" s="29" t="s">
        <v>2053</v>
      </c>
      <c r="E204" s="29" t="s">
        <v>1932</v>
      </c>
      <c r="F204" s="29" t="s">
        <v>1932</v>
      </c>
      <c r="G204" s="52" t="s">
        <v>1932</v>
      </c>
    </row>
    <row r="205" spans="1:7" ht="31.5">
      <c r="A205" s="293"/>
      <c r="B205" s="287"/>
      <c r="C205" s="287"/>
      <c r="D205" s="29" t="s">
        <v>2024</v>
      </c>
      <c r="E205" s="29" t="s">
        <v>1932</v>
      </c>
      <c r="F205" s="29" t="s">
        <v>1932</v>
      </c>
      <c r="G205" s="52" t="s">
        <v>1932</v>
      </c>
    </row>
    <row r="206" spans="1:7" ht="15.75">
      <c r="A206" s="293"/>
      <c r="B206" s="287"/>
      <c r="C206" s="287" t="s">
        <v>597</v>
      </c>
      <c r="D206" s="29" t="s">
        <v>1933</v>
      </c>
      <c r="E206" s="29" t="s">
        <v>1932</v>
      </c>
      <c r="F206" s="29" t="s">
        <v>1932</v>
      </c>
      <c r="G206" s="52" t="s">
        <v>1932</v>
      </c>
    </row>
    <row r="207" spans="1:7" ht="47.25">
      <c r="A207" s="293"/>
      <c r="B207" s="287"/>
      <c r="C207" s="287"/>
      <c r="D207" s="29" t="s">
        <v>2053</v>
      </c>
      <c r="E207" s="29" t="s">
        <v>1932</v>
      </c>
      <c r="F207" s="29" t="s">
        <v>1932</v>
      </c>
      <c r="G207" s="52" t="s">
        <v>1932</v>
      </c>
    </row>
    <row r="208" spans="1:7" ht="31.5">
      <c r="A208" s="293"/>
      <c r="B208" s="287"/>
      <c r="C208" s="287"/>
      <c r="D208" s="29" t="s">
        <v>2024</v>
      </c>
      <c r="E208" s="29" t="s">
        <v>1932</v>
      </c>
      <c r="F208" s="29" t="s">
        <v>1932</v>
      </c>
      <c r="G208" s="52" t="s">
        <v>1932</v>
      </c>
    </row>
    <row r="209" spans="1:7" ht="15.75">
      <c r="A209" s="293"/>
      <c r="B209" s="287"/>
      <c r="C209" s="287" t="s">
        <v>598</v>
      </c>
      <c r="D209" s="29" t="s">
        <v>1933</v>
      </c>
      <c r="E209" s="29" t="s">
        <v>1932</v>
      </c>
      <c r="F209" s="29" t="s">
        <v>1932</v>
      </c>
      <c r="G209" s="52" t="s">
        <v>1932</v>
      </c>
    </row>
    <row r="210" spans="1:7" ht="47.25">
      <c r="A210" s="293"/>
      <c r="B210" s="287"/>
      <c r="C210" s="287"/>
      <c r="D210" s="29" t="s">
        <v>2053</v>
      </c>
      <c r="E210" s="29" t="s">
        <v>1932</v>
      </c>
      <c r="F210" s="29" t="s">
        <v>1932</v>
      </c>
      <c r="G210" s="52" t="s">
        <v>1932</v>
      </c>
    </row>
    <row r="211" spans="1:7" ht="31.5">
      <c r="A211" s="293"/>
      <c r="B211" s="287"/>
      <c r="C211" s="287"/>
      <c r="D211" s="29" t="s">
        <v>2024</v>
      </c>
      <c r="E211" s="29" t="s">
        <v>1932</v>
      </c>
      <c r="F211" s="29" t="s">
        <v>1932</v>
      </c>
      <c r="G211" s="52" t="s">
        <v>1932</v>
      </c>
    </row>
    <row r="212" spans="1:7" ht="15.75">
      <c r="A212" s="293"/>
      <c r="B212" s="287"/>
      <c r="C212" s="287" t="s">
        <v>600</v>
      </c>
      <c r="D212" s="29" t="s">
        <v>1933</v>
      </c>
      <c r="E212" s="29" t="s">
        <v>1932</v>
      </c>
      <c r="F212" s="29" t="s">
        <v>1932</v>
      </c>
      <c r="G212" s="52" t="s">
        <v>1932</v>
      </c>
    </row>
    <row r="213" spans="1:7" ht="47.25">
      <c r="A213" s="293"/>
      <c r="B213" s="287"/>
      <c r="C213" s="287"/>
      <c r="D213" s="29" t="s">
        <v>2053</v>
      </c>
      <c r="E213" s="29" t="s">
        <v>1932</v>
      </c>
      <c r="F213" s="29" t="s">
        <v>1932</v>
      </c>
      <c r="G213" s="52" t="s">
        <v>1932</v>
      </c>
    </row>
    <row r="214" spans="1:7" ht="31.5">
      <c r="A214" s="293"/>
      <c r="B214" s="287"/>
      <c r="C214" s="287"/>
      <c r="D214" s="29" t="s">
        <v>2024</v>
      </c>
      <c r="E214" s="29" t="s">
        <v>1932</v>
      </c>
      <c r="F214" s="29" t="s">
        <v>1932</v>
      </c>
      <c r="G214" s="52" t="s">
        <v>1932</v>
      </c>
    </row>
    <row r="215" spans="1:7" ht="15.75">
      <c r="A215" s="293">
        <v>33</v>
      </c>
      <c r="B215" s="287" t="s">
        <v>614</v>
      </c>
      <c r="C215" s="287" t="s">
        <v>601</v>
      </c>
      <c r="D215" s="29" t="s">
        <v>1933</v>
      </c>
      <c r="E215" s="29" t="s">
        <v>1932</v>
      </c>
      <c r="F215" s="29" t="s">
        <v>1932</v>
      </c>
      <c r="G215" s="52" t="s">
        <v>1932</v>
      </c>
    </row>
    <row r="216" spans="1:7" ht="47.25">
      <c r="A216" s="343"/>
      <c r="B216" s="344"/>
      <c r="C216" s="287"/>
      <c r="D216" s="29" t="s">
        <v>2053</v>
      </c>
      <c r="E216" s="29" t="s">
        <v>1932</v>
      </c>
      <c r="F216" s="29" t="s">
        <v>1932</v>
      </c>
      <c r="G216" s="52" t="s">
        <v>1932</v>
      </c>
    </row>
    <row r="217" spans="1:7" ht="31.5">
      <c r="A217" s="343"/>
      <c r="B217" s="344"/>
      <c r="C217" s="287"/>
      <c r="D217" s="29" t="s">
        <v>2024</v>
      </c>
      <c r="E217" s="29" t="s">
        <v>1932</v>
      </c>
      <c r="F217" s="29" t="s">
        <v>1932</v>
      </c>
      <c r="G217" s="52" t="s">
        <v>1932</v>
      </c>
    </row>
    <row r="218" spans="1:7" ht="15.75">
      <c r="A218" s="343"/>
      <c r="B218" s="344"/>
      <c r="C218" s="287" t="s">
        <v>603</v>
      </c>
      <c r="D218" s="29" t="s">
        <v>1933</v>
      </c>
      <c r="E218" s="29" t="s">
        <v>1932</v>
      </c>
      <c r="F218" s="29" t="s">
        <v>1932</v>
      </c>
      <c r="G218" s="52" t="s">
        <v>1932</v>
      </c>
    </row>
    <row r="219" spans="1:7" ht="47.25">
      <c r="A219" s="343"/>
      <c r="B219" s="344"/>
      <c r="C219" s="287"/>
      <c r="D219" s="29" t="s">
        <v>2053</v>
      </c>
      <c r="E219" s="29" t="s">
        <v>1932</v>
      </c>
      <c r="F219" s="29" t="s">
        <v>1932</v>
      </c>
      <c r="G219" s="52" t="s">
        <v>1932</v>
      </c>
    </row>
    <row r="220" spans="1:7" ht="31.5">
      <c r="A220" s="343"/>
      <c r="B220" s="344"/>
      <c r="C220" s="287"/>
      <c r="D220" s="29" t="s">
        <v>2024</v>
      </c>
      <c r="E220" s="29" t="s">
        <v>1932</v>
      </c>
      <c r="F220" s="29" t="s">
        <v>1932</v>
      </c>
      <c r="G220" s="52" t="s">
        <v>1932</v>
      </c>
    </row>
    <row r="221" spans="1:7" ht="15.75">
      <c r="A221" s="293">
        <v>34</v>
      </c>
      <c r="B221" s="287" t="s">
        <v>615</v>
      </c>
      <c r="C221" s="287" t="s">
        <v>604</v>
      </c>
      <c r="D221" s="29" t="s">
        <v>1933</v>
      </c>
      <c r="E221" s="29" t="s">
        <v>1932</v>
      </c>
      <c r="F221" s="29" t="s">
        <v>1932</v>
      </c>
      <c r="G221" s="52" t="s">
        <v>1932</v>
      </c>
    </row>
    <row r="222" spans="1:7" ht="47.25">
      <c r="A222" s="343"/>
      <c r="B222" s="344"/>
      <c r="C222" s="287"/>
      <c r="D222" s="29" t="s">
        <v>2053</v>
      </c>
      <c r="E222" s="29" t="s">
        <v>1932</v>
      </c>
      <c r="F222" s="29" t="s">
        <v>1932</v>
      </c>
      <c r="G222" s="52" t="s">
        <v>1932</v>
      </c>
    </row>
    <row r="223" spans="1:7" ht="31.5">
      <c r="A223" s="343"/>
      <c r="B223" s="344"/>
      <c r="C223" s="287"/>
      <c r="D223" s="29" t="s">
        <v>2024</v>
      </c>
      <c r="E223" s="29" t="s">
        <v>1932</v>
      </c>
      <c r="F223" s="29" t="s">
        <v>1932</v>
      </c>
      <c r="G223" s="52" t="s">
        <v>1932</v>
      </c>
    </row>
    <row r="224" spans="1:7" ht="15.75">
      <c r="A224" s="343"/>
      <c r="B224" s="344"/>
      <c r="C224" s="287" t="s">
        <v>607</v>
      </c>
      <c r="D224" s="29" t="s">
        <v>1933</v>
      </c>
      <c r="E224" s="29" t="s">
        <v>1932</v>
      </c>
      <c r="F224" s="29" t="s">
        <v>1932</v>
      </c>
      <c r="G224" s="52" t="s">
        <v>1932</v>
      </c>
    </row>
    <row r="225" spans="1:7" ht="47.25">
      <c r="A225" s="343"/>
      <c r="B225" s="344"/>
      <c r="C225" s="287"/>
      <c r="D225" s="29" t="s">
        <v>2053</v>
      </c>
      <c r="E225" s="29" t="s">
        <v>1932</v>
      </c>
      <c r="F225" s="29" t="s">
        <v>1932</v>
      </c>
      <c r="G225" s="52" t="s">
        <v>1932</v>
      </c>
    </row>
    <row r="226" spans="1:7" ht="32.25" thickBot="1">
      <c r="A226" s="345"/>
      <c r="B226" s="346"/>
      <c r="C226" s="334"/>
      <c r="D226" s="53" t="s">
        <v>2024</v>
      </c>
      <c r="E226" s="53" t="s">
        <v>1932</v>
      </c>
      <c r="F226" s="53" t="s">
        <v>1932</v>
      </c>
      <c r="G226" s="54" t="s">
        <v>1932</v>
      </c>
    </row>
  </sheetData>
  <mergeCells count="148"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200:A214"/>
    <mergeCell ref="B200:B214"/>
    <mergeCell ref="C200:C202"/>
    <mergeCell ref="C203:C205"/>
    <mergeCell ref="C206:C208"/>
    <mergeCell ref="C209:C211"/>
    <mergeCell ref="C212:C214"/>
    <mergeCell ref="A155:A163"/>
    <mergeCell ref="B155:B163"/>
    <mergeCell ref="A164:A166"/>
    <mergeCell ref="B164:B166"/>
    <mergeCell ref="C170:C172"/>
    <mergeCell ref="C173:C175"/>
    <mergeCell ref="C176:C178"/>
    <mergeCell ref="A167:A172"/>
    <mergeCell ref="B167:B172"/>
    <mergeCell ref="A173:A178"/>
    <mergeCell ref="B173:B178"/>
    <mergeCell ref="B179:B190"/>
    <mergeCell ref="C179:C181"/>
    <mergeCell ref="C182:C184"/>
    <mergeCell ref="C185:C187"/>
    <mergeCell ref="C188:C190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A134:A142"/>
    <mergeCell ref="B134:B142"/>
    <mergeCell ref="C134:C136"/>
    <mergeCell ref="C137:C139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C65:C67"/>
    <mergeCell ref="A68:A70"/>
    <mergeCell ref="B68:B70"/>
    <mergeCell ref="C68:C70"/>
    <mergeCell ref="A65:A67"/>
    <mergeCell ref="B65:B67"/>
    <mergeCell ref="C26:C28"/>
    <mergeCell ref="C29:C31"/>
    <mergeCell ref="A32:A34"/>
    <mergeCell ref="B32:B34"/>
    <mergeCell ref="C32:C34"/>
    <mergeCell ref="A26:A31"/>
    <mergeCell ref="B26:B31"/>
    <mergeCell ref="C20:C22"/>
    <mergeCell ref="A23:A25"/>
    <mergeCell ref="B23:B25"/>
    <mergeCell ref="C23:C25"/>
    <mergeCell ref="A20:A22"/>
    <mergeCell ref="B20:B22"/>
    <mergeCell ref="C11:C13"/>
    <mergeCell ref="C14:C16"/>
    <mergeCell ref="A17:A19"/>
    <mergeCell ref="B17:B19"/>
    <mergeCell ref="C17:C19"/>
    <mergeCell ref="A11:A16"/>
    <mergeCell ref="B11:B16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1" sqref="A1:F1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284" t="s">
        <v>1901</v>
      </c>
      <c r="B1" s="284"/>
      <c r="C1" s="284"/>
      <c r="D1" s="284"/>
      <c r="E1" s="284"/>
      <c r="F1" s="284"/>
    </row>
    <row r="2" spans="1:6" ht="15" customHeight="1">
      <c r="A2" s="284" t="s">
        <v>1967</v>
      </c>
      <c r="B2" s="284"/>
      <c r="C2" s="284"/>
      <c r="D2" s="284"/>
      <c r="E2" s="284"/>
      <c r="F2" s="284"/>
    </row>
    <row r="3" spans="1:6" ht="15" customHeight="1">
      <c r="A3" s="284" t="s">
        <v>1903</v>
      </c>
      <c r="B3" s="284"/>
      <c r="C3" s="284"/>
      <c r="D3" s="284"/>
      <c r="E3" s="284"/>
      <c r="F3" s="284"/>
    </row>
    <row r="4" spans="1:6" ht="15" customHeight="1">
      <c r="A4" s="284" t="s">
        <v>1904</v>
      </c>
      <c r="B4" s="284"/>
      <c r="C4" s="284"/>
      <c r="D4" s="284"/>
      <c r="E4" s="284"/>
      <c r="F4" s="284"/>
    </row>
    <row r="5" spans="1:6" ht="15" customHeight="1">
      <c r="A5" s="285" t="s">
        <v>1905</v>
      </c>
      <c r="B5" s="285"/>
      <c r="C5" s="285"/>
      <c r="D5" s="285"/>
      <c r="E5" s="285"/>
      <c r="F5" s="285"/>
    </row>
    <row r="6" spans="1:6" ht="15" customHeight="1">
      <c r="A6" s="285" t="s">
        <v>1968</v>
      </c>
      <c r="B6" s="285"/>
      <c r="C6" s="285"/>
      <c r="D6" s="285"/>
      <c r="E6" s="285"/>
      <c r="F6" s="285"/>
    </row>
    <row r="7" spans="1:6" ht="15" customHeight="1">
      <c r="A7" s="285" t="s">
        <v>1919</v>
      </c>
      <c r="B7" s="285"/>
      <c r="C7" s="285"/>
      <c r="D7" s="285"/>
      <c r="E7" s="285"/>
      <c r="F7" s="285"/>
    </row>
    <row r="8" spans="1:6" ht="15" customHeight="1">
      <c r="A8" s="347"/>
      <c r="B8" s="347"/>
      <c r="C8" s="347"/>
      <c r="D8" s="347"/>
      <c r="E8" s="347"/>
      <c r="F8" s="347"/>
    </row>
    <row r="9" spans="1:6" ht="78.75">
      <c r="A9" s="1" t="s">
        <v>1930</v>
      </c>
      <c r="B9" s="1" t="s">
        <v>1920</v>
      </c>
      <c r="C9" s="1" t="s">
        <v>1899</v>
      </c>
      <c r="D9" s="2" t="s">
        <v>1921</v>
      </c>
      <c r="E9" s="3" t="s">
        <v>1969</v>
      </c>
      <c r="F9" s="1" t="s">
        <v>1970</v>
      </c>
    </row>
    <row r="10" spans="1:6" ht="16.5" thickBot="1">
      <c r="A10" s="60">
        <v>1</v>
      </c>
      <c r="B10" s="60">
        <v>2</v>
      </c>
      <c r="C10" s="60">
        <v>3</v>
      </c>
      <c r="D10" s="61">
        <v>4</v>
      </c>
      <c r="E10" s="62">
        <v>5</v>
      </c>
      <c r="F10" s="60">
        <v>6</v>
      </c>
    </row>
    <row r="11" spans="1:6" ht="15.75" customHeight="1">
      <c r="A11" s="271">
        <v>1</v>
      </c>
      <c r="B11" s="291" t="s">
        <v>2048</v>
      </c>
      <c r="C11" s="267" t="s">
        <v>2051</v>
      </c>
      <c r="D11" s="46" t="s">
        <v>1933</v>
      </c>
      <c r="E11" s="348" t="s">
        <v>20</v>
      </c>
      <c r="F11" s="351" t="s">
        <v>8</v>
      </c>
    </row>
    <row r="12" spans="1:6" ht="47.25">
      <c r="A12" s="293"/>
      <c r="B12" s="289"/>
      <c r="C12" s="287"/>
      <c r="D12" s="29" t="s">
        <v>2053</v>
      </c>
      <c r="E12" s="349"/>
      <c r="F12" s="352"/>
    </row>
    <row r="13" spans="1:6" ht="31.5">
      <c r="A13" s="293"/>
      <c r="B13" s="289"/>
      <c r="C13" s="287"/>
      <c r="D13" s="29" t="s">
        <v>2024</v>
      </c>
      <c r="E13" s="349"/>
      <c r="F13" s="352"/>
    </row>
    <row r="14" spans="1:6" ht="15.75">
      <c r="A14" s="293"/>
      <c r="B14" s="289"/>
      <c r="C14" s="287" t="s">
        <v>2052</v>
      </c>
      <c r="D14" s="29" t="s">
        <v>1933</v>
      </c>
      <c r="E14" s="349"/>
      <c r="F14" s="352"/>
    </row>
    <row r="15" spans="1:6" ht="47.25">
      <c r="A15" s="293"/>
      <c r="B15" s="289"/>
      <c r="C15" s="287"/>
      <c r="D15" s="29" t="s">
        <v>2053</v>
      </c>
      <c r="E15" s="349"/>
      <c r="F15" s="352"/>
    </row>
    <row r="16" spans="1:6" ht="31.5">
      <c r="A16" s="293"/>
      <c r="B16" s="290"/>
      <c r="C16" s="287"/>
      <c r="D16" s="29" t="s">
        <v>2024</v>
      </c>
      <c r="E16" s="349"/>
      <c r="F16" s="352"/>
    </row>
    <row r="17" spans="1:6" ht="15.75">
      <c r="A17" s="293">
        <v>2</v>
      </c>
      <c r="B17" s="287" t="s">
        <v>2034</v>
      </c>
      <c r="C17" s="287" t="s">
        <v>2050</v>
      </c>
      <c r="D17" s="29" t="s">
        <v>1933</v>
      </c>
      <c r="E17" s="349"/>
      <c r="F17" s="352"/>
    </row>
    <row r="18" spans="1:6" ht="47.25">
      <c r="A18" s="293"/>
      <c r="B18" s="287"/>
      <c r="C18" s="287"/>
      <c r="D18" s="29" t="s">
        <v>2053</v>
      </c>
      <c r="E18" s="349"/>
      <c r="F18" s="352"/>
    </row>
    <row r="19" spans="1:6" ht="31.5">
      <c r="A19" s="293"/>
      <c r="B19" s="287"/>
      <c r="C19" s="287"/>
      <c r="D19" s="29" t="s">
        <v>2024</v>
      </c>
      <c r="E19" s="349"/>
      <c r="F19" s="352"/>
    </row>
    <row r="20" spans="1:6" ht="15.75">
      <c r="A20" s="293">
        <v>3</v>
      </c>
      <c r="B20" s="287" t="s">
        <v>2038</v>
      </c>
      <c r="C20" s="288" t="s">
        <v>1934</v>
      </c>
      <c r="D20" s="29" t="s">
        <v>1933</v>
      </c>
      <c r="E20" s="349"/>
      <c r="F20" s="352"/>
    </row>
    <row r="21" spans="1:6" ht="15.75" customHeight="1">
      <c r="A21" s="293"/>
      <c r="B21" s="287"/>
      <c r="C21" s="289"/>
      <c r="D21" s="29" t="s">
        <v>2053</v>
      </c>
      <c r="E21" s="349"/>
      <c r="F21" s="352"/>
    </row>
    <row r="22" spans="1:6" ht="31.5">
      <c r="A22" s="293"/>
      <c r="B22" s="287"/>
      <c r="C22" s="290"/>
      <c r="D22" s="29" t="s">
        <v>2024</v>
      </c>
      <c r="E22" s="349"/>
      <c r="F22" s="352"/>
    </row>
    <row r="23" spans="1:6" ht="15.75">
      <c r="A23" s="293">
        <v>4</v>
      </c>
      <c r="B23" s="287" t="s">
        <v>2041</v>
      </c>
      <c r="C23" s="287" t="s">
        <v>1936</v>
      </c>
      <c r="D23" s="29" t="s">
        <v>1933</v>
      </c>
      <c r="E23" s="349"/>
      <c r="F23" s="352"/>
    </row>
    <row r="24" spans="1:6" ht="15.75" customHeight="1">
      <c r="A24" s="293"/>
      <c r="B24" s="287"/>
      <c r="C24" s="287"/>
      <c r="D24" s="29" t="s">
        <v>2053</v>
      </c>
      <c r="E24" s="349"/>
      <c r="F24" s="352"/>
    </row>
    <row r="25" spans="1:6" ht="31.5">
      <c r="A25" s="293"/>
      <c r="B25" s="287"/>
      <c r="C25" s="287"/>
      <c r="D25" s="29" t="s">
        <v>2024</v>
      </c>
      <c r="E25" s="349"/>
      <c r="F25" s="352"/>
    </row>
    <row r="26" spans="1:6" ht="15.75">
      <c r="A26" s="259">
        <v>5</v>
      </c>
      <c r="B26" s="288" t="s">
        <v>2044</v>
      </c>
      <c r="C26" s="288" t="s">
        <v>2049</v>
      </c>
      <c r="D26" s="29" t="s">
        <v>1933</v>
      </c>
      <c r="E26" s="349"/>
      <c r="F26" s="352"/>
    </row>
    <row r="27" spans="1:6" ht="47.25">
      <c r="A27" s="260"/>
      <c r="B27" s="289"/>
      <c r="C27" s="289"/>
      <c r="D27" s="29" t="s">
        <v>2053</v>
      </c>
      <c r="E27" s="349"/>
      <c r="F27" s="352"/>
    </row>
    <row r="28" spans="1:6" ht="31.5">
      <c r="A28" s="260"/>
      <c r="B28" s="289"/>
      <c r="C28" s="290"/>
      <c r="D28" s="29" t="s">
        <v>2024</v>
      </c>
      <c r="E28" s="349"/>
      <c r="F28" s="352"/>
    </row>
    <row r="29" spans="1:6" ht="15.75">
      <c r="A29" s="260"/>
      <c r="B29" s="289"/>
      <c r="C29" s="288" t="s">
        <v>1935</v>
      </c>
      <c r="D29" s="29" t="s">
        <v>1933</v>
      </c>
      <c r="E29" s="349"/>
      <c r="F29" s="352"/>
    </row>
    <row r="30" spans="1:6" ht="47.25">
      <c r="A30" s="260"/>
      <c r="B30" s="289"/>
      <c r="C30" s="289"/>
      <c r="D30" s="29" t="s">
        <v>2053</v>
      </c>
      <c r="E30" s="349"/>
      <c r="F30" s="352"/>
    </row>
    <row r="31" spans="1:6" ht="32.25" thickBot="1">
      <c r="A31" s="212"/>
      <c r="B31" s="295"/>
      <c r="C31" s="295"/>
      <c r="D31" s="53" t="s">
        <v>2024</v>
      </c>
      <c r="E31" s="349"/>
      <c r="F31" s="352"/>
    </row>
    <row r="32" spans="1:6" ht="15.75">
      <c r="A32" s="271">
        <v>6</v>
      </c>
      <c r="B32" s="261" t="s">
        <v>2057</v>
      </c>
      <c r="C32" s="267" t="s">
        <v>2058</v>
      </c>
      <c r="D32" s="46" t="s">
        <v>1933</v>
      </c>
      <c r="E32" s="349"/>
      <c r="F32" s="352"/>
    </row>
    <row r="33" spans="1:6" ht="15.75" customHeight="1">
      <c r="A33" s="293"/>
      <c r="B33" s="294"/>
      <c r="C33" s="287"/>
      <c r="D33" s="29" t="s">
        <v>2053</v>
      </c>
      <c r="E33" s="349"/>
      <c r="F33" s="352"/>
    </row>
    <row r="34" spans="1:6" ht="31.5">
      <c r="A34" s="293"/>
      <c r="B34" s="294"/>
      <c r="C34" s="287"/>
      <c r="D34" s="29" t="s">
        <v>2024</v>
      </c>
      <c r="E34" s="349"/>
      <c r="F34" s="352"/>
    </row>
    <row r="35" spans="1:6" ht="15.75">
      <c r="A35" s="293">
        <v>7</v>
      </c>
      <c r="B35" s="294" t="s">
        <v>2059</v>
      </c>
      <c r="C35" s="287" t="s">
        <v>10</v>
      </c>
      <c r="D35" s="29" t="s">
        <v>1933</v>
      </c>
      <c r="E35" s="349"/>
      <c r="F35" s="352"/>
    </row>
    <row r="36" spans="1:6" ht="47.25">
      <c r="A36" s="293"/>
      <c r="B36" s="294"/>
      <c r="C36" s="287"/>
      <c r="D36" s="29" t="s">
        <v>2053</v>
      </c>
      <c r="E36" s="349"/>
      <c r="F36" s="352"/>
    </row>
    <row r="37" spans="1:6" ht="15.75" customHeight="1">
      <c r="A37" s="293"/>
      <c r="B37" s="294"/>
      <c r="C37" s="287"/>
      <c r="D37" s="29" t="s">
        <v>2024</v>
      </c>
      <c r="E37" s="349"/>
      <c r="F37" s="352"/>
    </row>
    <row r="38" spans="1:6" ht="15.75">
      <c r="A38" s="293"/>
      <c r="B38" s="294"/>
      <c r="C38" s="287" t="s">
        <v>11</v>
      </c>
      <c r="D38" s="29" t="s">
        <v>1933</v>
      </c>
      <c r="E38" s="349"/>
      <c r="F38" s="352"/>
    </row>
    <row r="39" spans="1:6" ht="47.25">
      <c r="A39" s="293"/>
      <c r="B39" s="294"/>
      <c r="C39" s="287"/>
      <c r="D39" s="29" t="s">
        <v>2053</v>
      </c>
      <c r="E39" s="349"/>
      <c r="F39" s="352"/>
    </row>
    <row r="40" spans="1:6" ht="31.5">
      <c r="A40" s="293"/>
      <c r="B40" s="294"/>
      <c r="C40" s="287"/>
      <c r="D40" s="29" t="s">
        <v>2024</v>
      </c>
      <c r="E40" s="349"/>
      <c r="F40" s="352"/>
    </row>
    <row r="41" spans="1:6" ht="15.75" customHeight="1">
      <c r="A41" s="293"/>
      <c r="B41" s="294"/>
      <c r="C41" s="287" t="s">
        <v>2058</v>
      </c>
      <c r="D41" s="29" t="s">
        <v>1933</v>
      </c>
      <c r="E41" s="349"/>
      <c r="F41" s="352"/>
    </row>
    <row r="42" spans="1:6" ht="47.25">
      <c r="A42" s="293"/>
      <c r="B42" s="294"/>
      <c r="C42" s="287"/>
      <c r="D42" s="29" t="s">
        <v>2053</v>
      </c>
      <c r="E42" s="349"/>
      <c r="F42" s="352"/>
    </row>
    <row r="43" spans="1:6" ht="31.5">
      <c r="A43" s="293"/>
      <c r="B43" s="294"/>
      <c r="C43" s="287"/>
      <c r="D43" s="29" t="s">
        <v>2024</v>
      </c>
      <c r="E43" s="349"/>
      <c r="F43" s="352"/>
    </row>
    <row r="44" spans="1:6" ht="15.75">
      <c r="A44" s="293">
        <v>8</v>
      </c>
      <c r="B44" s="294" t="s">
        <v>2060</v>
      </c>
      <c r="C44" s="287" t="s">
        <v>12</v>
      </c>
      <c r="D44" s="29" t="s">
        <v>1933</v>
      </c>
      <c r="E44" s="349"/>
      <c r="F44" s="352"/>
    </row>
    <row r="45" spans="1:6" ht="47.25">
      <c r="A45" s="293"/>
      <c r="B45" s="294"/>
      <c r="C45" s="287"/>
      <c r="D45" s="29" t="s">
        <v>2053</v>
      </c>
      <c r="E45" s="349"/>
      <c r="F45" s="352"/>
    </row>
    <row r="46" spans="1:6" ht="31.5">
      <c r="A46" s="293"/>
      <c r="B46" s="294"/>
      <c r="C46" s="287"/>
      <c r="D46" s="29" t="s">
        <v>2024</v>
      </c>
      <c r="E46" s="349"/>
      <c r="F46" s="352"/>
    </row>
    <row r="47" spans="1:6" ht="15.75" customHeight="1">
      <c r="A47" s="293"/>
      <c r="B47" s="294"/>
      <c r="C47" s="287" t="s">
        <v>13</v>
      </c>
      <c r="D47" s="29" t="s">
        <v>1933</v>
      </c>
      <c r="E47" s="349"/>
      <c r="F47" s="352"/>
    </row>
    <row r="48" spans="1:6" ht="47.25">
      <c r="A48" s="293"/>
      <c r="B48" s="294"/>
      <c r="C48" s="287"/>
      <c r="D48" s="29" t="s">
        <v>2053</v>
      </c>
      <c r="E48" s="349"/>
      <c r="F48" s="352"/>
    </row>
    <row r="49" spans="1:6" ht="31.5">
      <c r="A49" s="293"/>
      <c r="B49" s="294"/>
      <c r="C49" s="287"/>
      <c r="D49" s="29" t="s">
        <v>2024</v>
      </c>
      <c r="E49" s="349"/>
      <c r="F49" s="352"/>
    </row>
    <row r="50" spans="1:6" ht="15.75">
      <c r="A50" s="268">
        <v>9</v>
      </c>
      <c r="B50" s="294" t="s">
        <v>2061</v>
      </c>
      <c r="C50" s="287" t="s">
        <v>14</v>
      </c>
      <c r="D50" s="29" t="s">
        <v>1933</v>
      </c>
      <c r="E50" s="349"/>
      <c r="F50" s="352"/>
    </row>
    <row r="51" spans="1:6" ht="47.25">
      <c r="A51" s="268"/>
      <c r="B51" s="294"/>
      <c r="C51" s="287"/>
      <c r="D51" s="29" t="s">
        <v>2053</v>
      </c>
      <c r="E51" s="349"/>
      <c r="F51" s="352"/>
    </row>
    <row r="52" spans="1:6" ht="15.75" customHeight="1">
      <c r="A52" s="268"/>
      <c r="B52" s="294"/>
      <c r="C52" s="287"/>
      <c r="D52" s="29" t="s">
        <v>2024</v>
      </c>
      <c r="E52" s="349"/>
      <c r="F52" s="352"/>
    </row>
    <row r="53" spans="1:6" ht="15.75">
      <c r="A53" s="268"/>
      <c r="B53" s="294"/>
      <c r="C53" s="287" t="s">
        <v>15</v>
      </c>
      <c r="D53" s="29" t="s">
        <v>1933</v>
      </c>
      <c r="E53" s="349"/>
      <c r="F53" s="352"/>
    </row>
    <row r="54" spans="1:6" ht="47.25">
      <c r="A54" s="268"/>
      <c r="B54" s="294"/>
      <c r="C54" s="287"/>
      <c r="D54" s="29" t="s">
        <v>2053</v>
      </c>
      <c r="E54" s="349"/>
      <c r="F54" s="352"/>
    </row>
    <row r="55" spans="1:6" ht="31.5">
      <c r="A55" s="268"/>
      <c r="B55" s="294"/>
      <c r="C55" s="287"/>
      <c r="D55" s="29" t="s">
        <v>2024</v>
      </c>
      <c r="E55" s="349"/>
      <c r="F55" s="352"/>
    </row>
    <row r="56" spans="1:6" ht="15.75">
      <c r="A56" s="293">
        <v>10</v>
      </c>
      <c r="B56" s="294" t="s">
        <v>2062</v>
      </c>
      <c r="C56" s="287" t="s">
        <v>9</v>
      </c>
      <c r="D56" s="29" t="s">
        <v>1933</v>
      </c>
      <c r="E56" s="349"/>
      <c r="F56" s="352"/>
    </row>
    <row r="57" spans="1:6" ht="47.25">
      <c r="A57" s="293"/>
      <c r="B57" s="294"/>
      <c r="C57" s="287"/>
      <c r="D57" s="29" t="s">
        <v>2053</v>
      </c>
      <c r="E57" s="349"/>
      <c r="F57" s="352"/>
    </row>
    <row r="58" spans="1:6" ht="31.5">
      <c r="A58" s="293"/>
      <c r="B58" s="294"/>
      <c r="C58" s="287"/>
      <c r="D58" s="29" t="s">
        <v>2024</v>
      </c>
      <c r="E58" s="349"/>
      <c r="F58" s="352"/>
    </row>
    <row r="59" spans="1:6" ht="15.75">
      <c r="A59" s="293">
        <v>11</v>
      </c>
      <c r="B59" s="294" t="s">
        <v>2063</v>
      </c>
      <c r="C59" s="287" t="s">
        <v>2071</v>
      </c>
      <c r="D59" s="29" t="s">
        <v>1933</v>
      </c>
      <c r="E59" s="349"/>
      <c r="F59" s="352"/>
    </row>
    <row r="60" spans="1:6" ht="15.75" customHeight="1">
      <c r="A60" s="293"/>
      <c r="B60" s="294"/>
      <c r="C60" s="287"/>
      <c r="D60" s="29" t="s">
        <v>2053</v>
      </c>
      <c r="E60" s="349"/>
      <c r="F60" s="352"/>
    </row>
    <row r="61" spans="1:6" ht="31.5">
      <c r="A61" s="293"/>
      <c r="B61" s="294"/>
      <c r="C61" s="287"/>
      <c r="D61" s="29" t="s">
        <v>2024</v>
      </c>
      <c r="E61" s="349"/>
      <c r="F61" s="352"/>
    </row>
    <row r="62" spans="1:6" ht="15.75">
      <c r="A62" s="293"/>
      <c r="B62" s="294"/>
      <c r="C62" s="287" t="s">
        <v>2070</v>
      </c>
      <c r="D62" s="29" t="s">
        <v>1933</v>
      </c>
      <c r="E62" s="349"/>
      <c r="F62" s="352"/>
    </row>
    <row r="63" spans="1:6" ht="47.25">
      <c r="A63" s="293"/>
      <c r="B63" s="294"/>
      <c r="C63" s="287"/>
      <c r="D63" s="29" t="s">
        <v>2053</v>
      </c>
      <c r="E63" s="349"/>
      <c r="F63" s="352"/>
    </row>
    <row r="64" spans="1:6" ht="31.5">
      <c r="A64" s="293"/>
      <c r="B64" s="294"/>
      <c r="C64" s="287"/>
      <c r="D64" s="29" t="s">
        <v>2024</v>
      </c>
      <c r="E64" s="349"/>
      <c r="F64" s="352"/>
    </row>
    <row r="65" spans="1:6" ht="15.75">
      <c r="A65" s="293">
        <v>12</v>
      </c>
      <c r="B65" s="294" t="s">
        <v>2064</v>
      </c>
      <c r="C65" s="287" t="s">
        <v>16</v>
      </c>
      <c r="D65" s="29" t="s">
        <v>1933</v>
      </c>
      <c r="E65" s="349"/>
      <c r="F65" s="352"/>
    </row>
    <row r="66" spans="1:6" ht="47.25">
      <c r="A66" s="293"/>
      <c r="B66" s="294"/>
      <c r="C66" s="287"/>
      <c r="D66" s="29" t="s">
        <v>2053</v>
      </c>
      <c r="E66" s="349"/>
      <c r="F66" s="352"/>
    </row>
    <row r="67" spans="1:6" ht="31.5">
      <c r="A67" s="293"/>
      <c r="B67" s="294"/>
      <c r="C67" s="287"/>
      <c r="D67" s="29" t="s">
        <v>2024</v>
      </c>
      <c r="E67" s="349"/>
      <c r="F67" s="352"/>
    </row>
    <row r="68" spans="1:6" ht="15.75">
      <c r="A68" s="293">
        <v>13</v>
      </c>
      <c r="B68" s="294" t="s">
        <v>2065</v>
      </c>
      <c r="C68" s="287" t="s">
        <v>17</v>
      </c>
      <c r="D68" s="29" t="s">
        <v>1933</v>
      </c>
      <c r="E68" s="349"/>
      <c r="F68" s="352"/>
    </row>
    <row r="69" spans="1:6" ht="47.25">
      <c r="A69" s="293"/>
      <c r="B69" s="294"/>
      <c r="C69" s="287"/>
      <c r="D69" s="29" t="s">
        <v>2053</v>
      </c>
      <c r="E69" s="349"/>
      <c r="F69" s="352"/>
    </row>
    <row r="70" spans="1:6" ht="32.25" thickBot="1">
      <c r="A70" s="256"/>
      <c r="B70" s="257"/>
      <c r="C70" s="334"/>
      <c r="D70" s="53" t="s">
        <v>2024</v>
      </c>
      <c r="E70" s="349"/>
      <c r="F70" s="352"/>
    </row>
    <row r="71" spans="1:6" ht="15.75">
      <c r="A71" s="335">
        <v>14</v>
      </c>
      <c r="B71" s="337" t="s">
        <v>772</v>
      </c>
      <c r="C71" s="267" t="s">
        <v>725</v>
      </c>
      <c r="D71" s="46" t="s">
        <v>2022</v>
      </c>
      <c r="E71" s="349"/>
      <c r="F71" s="352"/>
    </row>
    <row r="72" spans="1:6" ht="47.25">
      <c r="A72" s="336"/>
      <c r="B72" s="338"/>
      <c r="C72" s="287"/>
      <c r="D72" s="29" t="s">
        <v>2053</v>
      </c>
      <c r="E72" s="349"/>
      <c r="F72" s="352"/>
    </row>
    <row r="73" spans="1:6" ht="31.5">
      <c r="A73" s="336"/>
      <c r="B73" s="338"/>
      <c r="C73" s="287"/>
      <c r="D73" s="29" t="s">
        <v>2024</v>
      </c>
      <c r="E73" s="349"/>
      <c r="F73" s="352"/>
    </row>
    <row r="74" spans="1:6" ht="15.75" customHeight="1">
      <c r="A74" s="336"/>
      <c r="B74" s="338"/>
      <c r="C74" s="287" t="s">
        <v>727</v>
      </c>
      <c r="D74" s="29" t="s">
        <v>1933</v>
      </c>
      <c r="E74" s="349"/>
      <c r="F74" s="352"/>
    </row>
    <row r="75" spans="1:6" ht="47.25">
      <c r="A75" s="336"/>
      <c r="B75" s="338"/>
      <c r="C75" s="287"/>
      <c r="D75" s="29" t="s">
        <v>2053</v>
      </c>
      <c r="E75" s="349"/>
      <c r="F75" s="352"/>
    </row>
    <row r="76" spans="1:6" ht="31.5">
      <c r="A76" s="336"/>
      <c r="B76" s="338"/>
      <c r="C76" s="287"/>
      <c r="D76" s="29" t="s">
        <v>2024</v>
      </c>
      <c r="E76" s="349"/>
      <c r="F76" s="352"/>
    </row>
    <row r="77" spans="1:6" ht="15.75">
      <c r="A77" s="336"/>
      <c r="B77" s="338"/>
      <c r="C77" s="287" t="s">
        <v>731</v>
      </c>
      <c r="D77" s="29" t="s">
        <v>1933</v>
      </c>
      <c r="E77" s="349"/>
      <c r="F77" s="352"/>
    </row>
    <row r="78" spans="1:6" ht="47.25">
      <c r="A78" s="336"/>
      <c r="B78" s="338"/>
      <c r="C78" s="287"/>
      <c r="D78" s="29" t="s">
        <v>2053</v>
      </c>
      <c r="E78" s="349"/>
      <c r="F78" s="352"/>
    </row>
    <row r="79" spans="1:6" ht="31.5">
      <c r="A79" s="336"/>
      <c r="B79" s="338"/>
      <c r="C79" s="287"/>
      <c r="D79" s="29" t="s">
        <v>2024</v>
      </c>
      <c r="E79" s="349"/>
      <c r="F79" s="352"/>
    </row>
    <row r="80" spans="1:6" ht="15.75">
      <c r="A80" s="336"/>
      <c r="B80" s="338"/>
      <c r="C80" s="287" t="s">
        <v>734</v>
      </c>
      <c r="D80" s="29" t="s">
        <v>1933</v>
      </c>
      <c r="E80" s="349"/>
      <c r="F80" s="352"/>
    </row>
    <row r="81" spans="1:6" ht="47.25">
      <c r="A81" s="336"/>
      <c r="B81" s="338"/>
      <c r="C81" s="287"/>
      <c r="D81" s="29" t="s">
        <v>2053</v>
      </c>
      <c r="E81" s="349"/>
      <c r="F81" s="352"/>
    </row>
    <row r="82" spans="1:6" ht="31.5" customHeight="1">
      <c r="A82" s="336"/>
      <c r="B82" s="338"/>
      <c r="C82" s="287"/>
      <c r="D82" s="29" t="s">
        <v>2024</v>
      </c>
      <c r="E82" s="349"/>
      <c r="F82" s="352"/>
    </row>
    <row r="83" spans="1:6" ht="15.75">
      <c r="A83" s="336"/>
      <c r="B83" s="338"/>
      <c r="C83" s="287" t="s">
        <v>736</v>
      </c>
      <c r="D83" s="29" t="s">
        <v>1933</v>
      </c>
      <c r="E83" s="349"/>
      <c r="F83" s="352"/>
    </row>
    <row r="84" spans="1:6" ht="47.25">
      <c r="A84" s="336"/>
      <c r="B84" s="338"/>
      <c r="C84" s="287"/>
      <c r="D84" s="29" t="s">
        <v>2053</v>
      </c>
      <c r="E84" s="349"/>
      <c r="F84" s="352"/>
    </row>
    <row r="85" spans="1:6" ht="31.5">
      <c r="A85" s="336"/>
      <c r="B85" s="338"/>
      <c r="C85" s="287"/>
      <c r="D85" s="29" t="s">
        <v>2024</v>
      </c>
      <c r="E85" s="349"/>
      <c r="F85" s="352"/>
    </row>
    <row r="86" spans="1:6" ht="15.75" customHeight="1">
      <c r="A86" s="336"/>
      <c r="B86" s="338"/>
      <c r="C86" s="287" t="s">
        <v>738</v>
      </c>
      <c r="D86" s="29" t="s">
        <v>1933</v>
      </c>
      <c r="E86" s="349"/>
      <c r="F86" s="352"/>
    </row>
    <row r="87" spans="1:6" ht="47.25">
      <c r="A87" s="336"/>
      <c r="B87" s="338"/>
      <c r="C87" s="287"/>
      <c r="D87" s="29" t="s">
        <v>2023</v>
      </c>
      <c r="E87" s="349"/>
      <c r="F87" s="352"/>
    </row>
    <row r="88" spans="1:6" ht="31.5">
      <c r="A88" s="336"/>
      <c r="B88" s="338"/>
      <c r="C88" s="287"/>
      <c r="D88" s="29" t="s">
        <v>2024</v>
      </c>
      <c r="E88" s="349"/>
      <c r="F88" s="352"/>
    </row>
    <row r="89" spans="1:6" ht="15.75">
      <c r="A89" s="336"/>
      <c r="B89" s="338"/>
      <c r="C89" s="287" t="s">
        <v>739</v>
      </c>
      <c r="D89" s="29" t="s">
        <v>1933</v>
      </c>
      <c r="E89" s="349"/>
      <c r="F89" s="352"/>
    </row>
    <row r="90" spans="1:6" ht="47.25">
      <c r="A90" s="336"/>
      <c r="B90" s="338"/>
      <c r="C90" s="287"/>
      <c r="D90" s="29" t="s">
        <v>2053</v>
      </c>
      <c r="E90" s="349"/>
      <c r="F90" s="352"/>
    </row>
    <row r="91" spans="1:6" ht="31.5">
      <c r="A91" s="336"/>
      <c r="B91" s="338"/>
      <c r="C91" s="287"/>
      <c r="D91" s="29" t="s">
        <v>2024</v>
      </c>
      <c r="E91" s="349"/>
      <c r="F91" s="352"/>
    </row>
    <row r="92" spans="1:6" ht="15.75">
      <c r="A92" s="336"/>
      <c r="B92" s="338"/>
      <c r="C92" s="287" t="s">
        <v>740</v>
      </c>
      <c r="D92" s="29" t="s">
        <v>1933</v>
      </c>
      <c r="E92" s="349"/>
      <c r="F92" s="352"/>
    </row>
    <row r="93" spans="1:6" ht="15.75" customHeight="1">
      <c r="A93" s="336"/>
      <c r="B93" s="338"/>
      <c r="C93" s="287"/>
      <c r="D93" s="29" t="s">
        <v>2053</v>
      </c>
      <c r="E93" s="349"/>
      <c r="F93" s="352"/>
    </row>
    <row r="94" spans="1:6" ht="31.5">
      <c r="A94" s="336"/>
      <c r="B94" s="338"/>
      <c r="C94" s="287"/>
      <c r="D94" s="29" t="s">
        <v>2024</v>
      </c>
      <c r="E94" s="349"/>
      <c r="F94" s="352"/>
    </row>
    <row r="95" spans="1:6" ht="15.75">
      <c r="A95" s="293">
        <v>15</v>
      </c>
      <c r="B95" s="287" t="s">
        <v>773</v>
      </c>
      <c r="C95" s="289" t="s">
        <v>770</v>
      </c>
      <c r="D95" s="37" t="s">
        <v>1933</v>
      </c>
      <c r="E95" s="349"/>
      <c r="F95" s="352"/>
    </row>
    <row r="96" spans="1:6" ht="15.75" customHeight="1">
      <c r="A96" s="293"/>
      <c r="B96" s="287"/>
      <c r="C96" s="289"/>
      <c r="D96" s="37" t="s">
        <v>2053</v>
      </c>
      <c r="E96" s="349"/>
      <c r="F96" s="352"/>
    </row>
    <row r="97" spans="1:6" ht="31.5">
      <c r="A97" s="293"/>
      <c r="B97" s="287"/>
      <c r="C97" s="290"/>
      <c r="D97" s="37" t="s">
        <v>2024</v>
      </c>
      <c r="E97" s="349"/>
      <c r="F97" s="352"/>
    </row>
    <row r="98" spans="1:6" ht="15.75">
      <c r="A98" s="293"/>
      <c r="B98" s="287"/>
      <c r="C98" s="288" t="s">
        <v>769</v>
      </c>
      <c r="D98" s="37" t="s">
        <v>1933</v>
      </c>
      <c r="E98" s="349"/>
      <c r="F98" s="352"/>
    </row>
    <row r="99" spans="1:6" ht="47.25">
      <c r="A99" s="293"/>
      <c r="B99" s="287"/>
      <c r="C99" s="289"/>
      <c r="D99" s="37" t="s">
        <v>2053</v>
      </c>
      <c r="E99" s="349"/>
      <c r="F99" s="352"/>
    </row>
    <row r="100" spans="1:6" ht="31.5">
      <c r="A100" s="293"/>
      <c r="B100" s="287"/>
      <c r="C100" s="290"/>
      <c r="D100" s="37" t="s">
        <v>2024</v>
      </c>
      <c r="E100" s="349"/>
      <c r="F100" s="352"/>
    </row>
    <row r="101" spans="1:6" ht="15.75">
      <c r="A101" s="293"/>
      <c r="B101" s="287"/>
      <c r="C101" s="288" t="s">
        <v>768</v>
      </c>
      <c r="D101" s="37" t="s">
        <v>1933</v>
      </c>
      <c r="E101" s="349"/>
      <c r="F101" s="352"/>
    </row>
    <row r="102" spans="1:6" ht="47.25">
      <c r="A102" s="293"/>
      <c r="B102" s="287"/>
      <c r="C102" s="289"/>
      <c r="D102" s="37" t="s">
        <v>2053</v>
      </c>
      <c r="E102" s="349"/>
      <c r="F102" s="352"/>
    </row>
    <row r="103" spans="1:6" ht="31.5">
      <c r="A103" s="293"/>
      <c r="B103" s="287"/>
      <c r="C103" s="290"/>
      <c r="D103" s="37" t="s">
        <v>2024</v>
      </c>
      <c r="E103" s="349"/>
      <c r="F103" s="352"/>
    </row>
    <row r="104" spans="1:6" ht="15.75">
      <c r="A104" s="293"/>
      <c r="B104" s="287"/>
      <c r="C104" s="289" t="s">
        <v>767</v>
      </c>
      <c r="D104" s="37" t="s">
        <v>1933</v>
      </c>
      <c r="E104" s="349"/>
      <c r="F104" s="352"/>
    </row>
    <row r="105" spans="1:6" ht="47.25">
      <c r="A105" s="293"/>
      <c r="B105" s="287"/>
      <c r="C105" s="289"/>
      <c r="D105" s="37" t="s">
        <v>2053</v>
      </c>
      <c r="E105" s="349"/>
      <c r="F105" s="352"/>
    </row>
    <row r="106" spans="1:6" ht="31.5">
      <c r="A106" s="293"/>
      <c r="B106" s="287"/>
      <c r="C106" s="290"/>
      <c r="D106" s="37" t="s">
        <v>2024</v>
      </c>
      <c r="E106" s="349"/>
      <c r="F106" s="352"/>
    </row>
    <row r="107" spans="1:6" ht="15.75">
      <c r="A107" s="293">
        <v>16</v>
      </c>
      <c r="B107" s="287" t="s">
        <v>774</v>
      </c>
      <c r="C107" s="258" t="s">
        <v>766</v>
      </c>
      <c r="D107" s="37" t="s">
        <v>1933</v>
      </c>
      <c r="E107" s="349"/>
      <c r="F107" s="352"/>
    </row>
    <row r="108" spans="1:6" ht="15.75" customHeight="1">
      <c r="A108" s="293"/>
      <c r="B108" s="287"/>
      <c r="C108" s="258"/>
      <c r="D108" s="37" t="s">
        <v>2053</v>
      </c>
      <c r="E108" s="349"/>
      <c r="F108" s="352"/>
    </row>
    <row r="109" spans="1:6" ht="31.5">
      <c r="A109" s="293"/>
      <c r="B109" s="287"/>
      <c r="C109" s="258"/>
      <c r="D109" s="37" t="s">
        <v>2024</v>
      </c>
      <c r="E109" s="349"/>
      <c r="F109" s="352"/>
    </row>
    <row r="110" spans="1:6" ht="15.75">
      <c r="A110" s="293"/>
      <c r="B110" s="287"/>
      <c r="C110" s="287" t="s">
        <v>765</v>
      </c>
      <c r="D110" s="37" t="s">
        <v>1933</v>
      </c>
      <c r="E110" s="349"/>
      <c r="F110" s="352"/>
    </row>
    <row r="111" spans="1:6" ht="63" customHeight="1">
      <c r="A111" s="293"/>
      <c r="B111" s="287"/>
      <c r="C111" s="287"/>
      <c r="D111" s="37" t="s">
        <v>2053</v>
      </c>
      <c r="E111" s="349"/>
      <c r="F111" s="352"/>
    </row>
    <row r="112" spans="1:6" ht="31.5">
      <c r="A112" s="293"/>
      <c r="B112" s="287"/>
      <c r="C112" s="287"/>
      <c r="D112" s="37" t="s">
        <v>2024</v>
      </c>
      <c r="E112" s="349"/>
      <c r="F112" s="352"/>
    </row>
    <row r="113" spans="1:6" ht="15.75">
      <c r="A113" s="293">
        <v>17</v>
      </c>
      <c r="B113" s="287" t="s">
        <v>775</v>
      </c>
      <c r="C113" s="289" t="s">
        <v>764</v>
      </c>
      <c r="D113" s="37" t="s">
        <v>2022</v>
      </c>
      <c r="E113" s="349"/>
      <c r="F113" s="352"/>
    </row>
    <row r="114" spans="1:6" ht="47.25">
      <c r="A114" s="293"/>
      <c r="B114" s="287"/>
      <c r="C114" s="289"/>
      <c r="D114" s="37" t="s">
        <v>2053</v>
      </c>
      <c r="E114" s="349"/>
      <c r="F114" s="352"/>
    </row>
    <row r="115" spans="1:6" ht="31.5">
      <c r="A115" s="293"/>
      <c r="B115" s="287"/>
      <c r="C115" s="290"/>
      <c r="D115" s="37" t="s">
        <v>2024</v>
      </c>
      <c r="E115" s="349"/>
      <c r="F115" s="352"/>
    </row>
    <row r="116" spans="1:6" ht="15.75">
      <c r="A116" s="293">
        <v>18</v>
      </c>
      <c r="B116" s="287" t="s">
        <v>776</v>
      </c>
      <c r="C116" s="289" t="s">
        <v>771</v>
      </c>
      <c r="D116" s="37" t="s">
        <v>1933</v>
      </c>
      <c r="E116" s="349"/>
      <c r="F116" s="352"/>
    </row>
    <row r="117" spans="1:6" ht="47.25">
      <c r="A117" s="293"/>
      <c r="B117" s="287"/>
      <c r="C117" s="289"/>
      <c r="D117" s="37" t="s">
        <v>2023</v>
      </c>
      <c r="E117" s="349"/>
      <c r="F117" s="352"/>
    </row>
    <row r="118" spans="1:6" ht="31.5">
      <c r="A118" s="293"/>
      <c r="B118" s="287"/>
      <c r="C118" s="290"/>
      <c r="D118" s="37" t="s">
        <v>2024</v>
      </c>
      <c r="E118" s="349"/>
      <c r="F118" s="352"/>
    </row>
    <row r="119" spans="1:6" ht="15.75">
      <c r="A119" s="259">
        <v>19</v>
      </c>
      <c r="B119" s="288" t="s">
        <v>777</v>
      </c>
      <c r="C119" s="289" t="s">
        <v>763</v>
      </c>
      <c r="D119" s="37" t="s">
        <v>1933</v>
      </c>
      <c r="E119" s="349"/>
      <c r="F119" s="352"/>
    </row>
    <row r="120" spans="1:6" ht="47.25">
      <c r="A120" s="260"/>
      <c r="B120" s="289"/>
      <c r="C120" s="289"/>
      <c r="D120" s="37" t="s">
        <v>2053</v>
      </c>
      <c r="E120" s="349"/>
      <c r="F120" s="352"/>
    </row>
    <row r="121" spans="1:6" ht="31.5">
      <c r="A121" s="260"/>
      <c r="B121" s="289"/>
      <c r="C121" s="290"/>
      <c r="D121" s="37" t="s">
        <v>2024</v>
      </c>
      <c r="E121" s="349"/>
      <c r="F121" s="352"/>
    </row>
    <row r="122" spans="1:6" ht="15.75">
      <c r="A122" s="260"/>
      <c r="B122" s="289"/>
      <c r="C122" s="289" t="s">
        <v>762</v>
      </c>
      <c r="D122" s="37" t="s">
        <v>1933</v>
      </c>
      <c r="E122" s="349"/>
      <c r="F122" s="352"/>
    </row>
    <row r="123" spans="1:6" ht="94.5" customHeight="1">
      <c r="A123" s="260"/>
      <c r="B123" s="289"/>
      <c r="C123" s="289"/>
      <c r="D123" s="37" t="s">
        <v>2053</v>
      </c>
      <c r="E123" s="349"/>
      <c r="F123" s="352"/>
    </row>
    <row r="124" spans="1:6" ht="32.25" thickBot="1">
      <c r="A124" s="212"/>
      <c r="B124" s="295"/>
      <c r="C124" s="295"/>
      <c r="D124" s="40" t="s">
        <v>2024</v>
      </c>
      <c r="E124" s="349"/>
      <c r="F124" s="352"/>
    </row>
    <row r="125" spans="1:6" ht="15.75" customHeight="1">
      <c r="A125" s="271">
        <v>20</v>
      </c>
      <c r="B125" s="267" t="s">
        <v>791</v>
      </c>
      <c r="C125" s="267" t="s">
        <v>2021</v>
      </c>
      <c r="D125" s="46" t="s">
        <v>1933</v>
      </c>
      <c r="E125" s="349"/>
      <c r="F125" s="352"/>
    </row>
    <row r="126" spans="1:6" ht="47.25">
      <c r="A126" s="293"/>
      <c r="B126" s="287"/>
      <c r="C126" s="287"/>
      <c r="D126" s="29" t="s">
        <v>2053</v>
      </c>
      <c r="E126" s="349"/>
      <c r="F126" s="352"/>
    </row>
    <row r="127" spans="1:6" ht="31.5">
      <c r="A127" s="293"/>
      <c r="B127" s="287"/>
      <c r="C127" s="287"/>
      <c r="D127" s="29" t="s">
        <v>2024</v>
      </c>
      <c r="E127" s="349"/>
      <c r="F127" s="352"/>
    </row>
    <row r="128" spans="1:6" ht="15.75" customHeight="1">
      <c r="A128" s="293"/>
      <c r="B128" s="287"/>
      <c r="C128" s="287" t="s">
        <v>2025</v>
      </c>
      <c r="D128" s="29" t="s">
        <v>1933</v>
      </c>
      <c r="E128" s="349"/>
      <c r="F128" s="352"/>
    </row>
    <row r="129" spans="1:6" ht="47.25">
      <c r="A129" s="293"/>
      <c r="B129" s="287"/>
      <c r="C129" s="287"/>
      <c r="D129" s="29" t="s">
        <v>2053</v>
      </c>
      <c r="E129" s="349"/>
      <c r="F129" s="352"/>
    </row>
    <row r="130" spans="1:6" ht="31.5">
      <c r="A130" s="293"/>
      <c r="B130" s="287"/>
      <c r="C130" s="287"/>
      <c r="D130" s="29" t="s">
        <v>2024</v>
      </c>
      <c r="E130" s="349"/>
      <c r="F130" s="352"/>
    </row>
    <row r="131" spans="1:6" ht="15.75">
      <c r="A131" s="293"/>
      <c r="B131" s="287"/>
      <c r="C131" s="287" t="s">
        <v>2027</v>
      </c>
      <c r="D131" s="29" t="s">
        <v>1933</v>
      </c>
      <c r="E131" s="349"/>
      <c r="F131" s="352"/>
    </row>
    <row r="132" spans="1:6" ht="47.25">
      <c r="A132" s="293"/>
      <c r="B132" s="287"/>
      <c r="C132" s="287"/>
      <c r="D132" s="29" t="s">
        <v>2053</v>
      </c>
      <c r="E132" s="349"/>
      <c r="F132" s="352"/>
    </row>
    <row r="133" spans="1:6" ht="32.25" thickBot="1">
      <c r="A133" s="256"/>
      <c r="B133" s="334"/>
      <c r="C133" s="334"/>
      <c r="D133" s="53" t="s">
        <v>2024</v>
      </c>
      <c r="E133" s="349"/>
      <c r="F133" s="352"/>
    </row>
    <row r="134" spans="1:6" ht="15.75" customHeight="1">
      <c r="A134" s="332">
        <v>21</v>
      </c>
      <c r="B134" s="333" t="s">
        <v>45</v>
      </c>
      <c r="C134" s="333" t="s">
        <v>1952</v>
      </c>
      <c r="D134" s="87" t="s">
        <v>504</v>
      </c>
      <c r="E134" s="349"/>
      <c r="F134" s="352"/>
    </row>
    <row r="135" spans="1:6" ht="47.25">
      <c r="A135" s="325"/>
      <c r="B135" s="328"/>
      <c r="C135" s="328"/>
      <c r="D135" s="31" t="s">
        <v>505</v>
      </c>
      <c r="E135" s="349"/>
      <c r="F135" s="352"/>
    </row>
    <row r="136" spans="1:6" ht="31.5">
      <c r="A136" s="325"/>
      <c r="B136" s="328"/>
      <c r="C136" s="330"/>
      <c r="D136" s="31" t="s">
        <v>506</v>
      </c>
      <c r="E136" s="349"/>
      <c r="F136" s="352"/>
    </row>
    <row r="137" spans="1:6" ht="15.75">
      <c r="A137" s="325"/>
      <c r="B137" s="328"/>
      <c r="C137" s="327" t="s">
        <v>1953</v>
      </c>
      <c r="D137" s="31" t="s">
        <v>504</v>
      </c>
      <c r="E137" s="349"/>
      <c r="F137" s="352"/>
    </row>
    <row r="138" spans="1:6" ht="47.25">
      <c r="A138" s="325"/>
      <c r="B138" s="328"/>
      <c r="C138" s="328"/>
      <c r="D138" s="31" t="s">
        <v>505</v>
      </c>
      <c r="E138" s="349"/>
      <c r="F138" s="352"/>
    </row>
    <row r="139" spans="1:6" ht="31.5">
      <c r="A139" s="325"/>
      <c r="B139" s="328"/>
      <c r="C139" s="330"/>
      <c r="D139" s="31" t="s">
        <v>506</v>
      </c>
      <c r="E139" s="349"/>
      <c r="F139" s="352"/>
    </row>
    <row r="140" spans="1:6" ht="15.75" customHeight="1">
      <c r="A140" s="325"/>
      <c r="B140" s="328"/>
      <c r="C140" s="327" t="s">
        <v>1939</v>
      </c>
      <c r="D140" s="31" t="s">
        <v>504</v>
      </c>
      <c r="E140" s="349"/>
      <c r="F140" s="352"/>
    </row>
    <row r="141" spans="1:6" ht="47.25">
      <c r="A141" s="325"/>
      <c r="B141" s="328"/>
      <c r="C141" s="328"/>
      <c r="D141" s="31" t="s">
        <v>505</v>
      </c>
      <c r="E141" s="349"/>
      <c r="F141" s="352"/>
    </row>
    <row r="142" spans="1:6" ht="31.5">
      <c r="A142" s="331"/>
      <c r="B142" s="330"/>
      <c r="C142" s="330"/>
      <c r="D142" s="31" t="s">
        <v>506</v>
      </c>
      <c r="E142" s="349"/>
      <c r="F142" s="352"/>
    </row>
    <row r="143" spans="1:6" ht="15.75" customHeight="1">
      <c r="A143" s="324">
        <v>22</v>
      </c>
      <c r="B143" s="327" t="s">
        <v>46</v>
      </c>
      <c r="C143" s="327" t="s">
        <v>1954</v>
      </c>
      <c r="D143" s="31" t="s">
        <v>504</v>
      </c>
      <c r="E143" s="349"/>
      <c r="F143" s="352"/>
    </row>
    <row r="144" spans="1:6" ht="47.25">
      <c r="A144" s="325"/>
      <c r="B144" s="328"/>
      <c r="C144" s="328"/>
      <c r="D144" s="31" t="s">
        <v>505</v>
      </c>
      <c r="E144" s="349"/>
      <c r="F144" s="352"/>
    </row>
    <row r="145" spans="1:6" ht="31.5">
      <c r="A145" s="325"/>
      <c r="B145" s="328"/>
      <c r="C145" s="330"/>
      <c r="D145" s="31" t="s">
        <v>506</v>
      </c>
      <c r="E145" s="349"/>
      <c r="F145" s="352"/>
    </row>
    <row r="146" spans="1:6" ht="15.75">
      <c r="A146" s="325"/>
      <c r="B146" s="328"/>
      <c r="C146" s="327" t="s">
        <v>1941</v>
      </c>
      <c r="D146" s="31" t="s">
        <v>504</v>
      </c>
      <c r="E146" s="349"/>
      <c r="F146" s="352"/>
    </row>
    <row r="147" spans="1:6" ht="47.25">
      <c r="A147" s="325"/>
      <c r="B147" s="328"/>
      <c r="C147" s="328"/>
      <c r="D147" s="31" t="s">
        <v>505</v>
      </c>
      <c r="E147" s="349"/>
      <c r="F147" s="352"/>
    </row>
    <row r="148" spans="1:6" ht="31.5">
      <c r="A148" s="331"/>
      <c r="B148" s="330"/>
      <c r="C148" s="330"/>
      <c r="D148" s="31" t="s">
        <v>506</v>
      </c>
      <c r="E148" s="349"/>
      <c r="F148" s="352"/>
    </row>
    <row r="149" spans="1:6" ht="15.75">
      <c r="A149" s="324">
        <v>23</v>
      </c>
      <c r="B149" s="327" t="s">
        <v>49</v>
      </c>
      <c r="C149" s="327" t="s">
        <v>1946</v>
      </c>
      <c r="D149" s="31" t="s">
        <v>504</v>
      </c>
      <c r="E149" s="349"/>
      <c r="F149" s="352"/>
    </row>
    <row r="150" spans="1:6" ht="47.25">
      <c r="A150" s="325"/>
      <c r="B150" s="328"/>
      <c r="C150" s="328"/>
      <c r="D150" s="31" t="s">
        <v>505</v>
      </c>
      <c r="E150" s="349"/>
      <c r="F150" s="352"/>
    </row>
    <row r="151" spans="1:6" ht="31.5">
      <c r="A151" s="331"/>
      <c r="B151" s="330"/>
      <c r="C151" s="330"/>
      <c r="D151" s="31" t="s">
        <v>506</v>
      </c>
      <c r="E151" s="349"/>
      <c r="F151" s="352"/>
    </row>
    <row r="152" spans="1:6" ht="15.75">
      <c r="A152" s="324">
        <v>24</v>
      </c>
      <c r="B152" s="327" t="s">
        <v>47</v>
      </c>
      <c r="C152" s="327" t="s">
        <v>1942</v>
      </c>
      <c r="D152" s="31" t="s">
        <v>504</v>
      </c>
      <c r="E152" s="349"/>
      <c r="F152" s="352"/>
    </row>
    <row r="153" spans="1:6" ht="47.25">
      <c r="A153" s="325"/>
      <c r="B153" s="328"/>
      <c r="C153" s="328"/>
      <c r="D153" s="31" t="s">
        <v>505</v>
      </c>
      <c r="E153" s="349"/>
      <c r="F153" s="352"/>
    </row>
    <row r="154" spans="1:6" ht="31.5">
      <c r="A154" s="331"/>
      <c r="B154" s="330"/>
      <c r="C154" s="330"/>
      <c r="D154" s="31" t="s">
        <v>506</v>
      </c>
      <c r="E154" s="349"/>
      <c r="F154" s="352"/>
    </row>
    <row r="155" spans="1:6" ht="15.75">
      <c r="A155" s="324">
        <v>25</v>
      </c>
      <c r="B155" s="327" t="s">
        <v>48</v>
      </c>
      <c r="C155" s="327" t="s">
        <v>1955</v>
      </c>
      <c r="D155" s="31" t="s">
        <v>504</v>
      </c>
      <c r="E155" s="349"/>
      <c r="F155" s="352"/>
    </row>
    <row r="156" spans="1:6" ht="47.25">
      <c r="A156" s="325"/>
      <c r="B156" s="328"/>
      <c r="C156" s="328"/>
      <c r="D156" s="31" t="s">
        <v>505</v>
      </c>
      <c r="E156" s="349"/>
      <c r="F156" s="352"/>
    </row>
    <row r="157" spans="1:6" ht="31.5">
      <c r="A157" s="325"/>
      <c r="B157" s="328"/>
      <c r="C157" s="330"/>
      <c r="D157" s="31" t="s">
        <v>506</v>
      </c>
      <c r="E157" s="349"/>
      <c r="F157" s="352"/>
    </row>
    <row r="158" spans="1:6" ht="15.75">
      <c r="A158" s="325"/>
      <c r="B158" s="328"/>
      <c r="C158" s="327" t="s">
        <v>1956</v>
      </c>
      <c r="D158" s="31" t="s">
        <v>504</v>
      </c>
      <c r="E158" s="349"/>
      <c r="F158" s="352"/>
    </row>
    <row r="159" spans="1:6" ht="47.25">
      <c r="A159" s="325"/>
      <c r="B159" s="328"/>
      <c r="C159" s="328"/>
      <c r="D159" s="31" t="s">
        <v>505</v>
      </c>
      <c r="E159" s="349"/>
      <c r="F159" s="352"/>
    </row>
    <row r="160" spans="1:6" ht="31.5">
      <c r="A160" s="325"/>
      <c r="B160" s="328"/>
      <c r="C160" s="330"/>
      <c r="D160" s="31" t="s">
        <v>506</v>
      </c>
      <c r="E160" s="349"/>
      <c r="F160" s="352"/>
    </row>
    <row r="161" spans="1:6" ht="15.75">
      <c r="A161" s="325"/>
      <c r="B161" s="328"/>
      <c r="C161" s="327" t="s">
        <v>1957</v>
      </c>
      <c r="D161" s="31" t="s">
        <v>504</v>
      </c>
      <c r="E161" s="349"/>
      <c r="F161" s="352"/>
    </row>
    <row r="162" spans="1:6" ht="47.25">
      <c r="A162" s="325"/>
      <c r="B162" s="328"/>
      <c r="C162" s="328"/>
      <c r="D162" s="31" t="s">
        <v>505</v>
      </c>
      <c r="E162" s="349"/>
      <c r="F162" s="352"/>
    </row>
    <row r="163" spans="1:6" ht="31.5">
      <c r="A163" s="331"/>
      <c r="B163" s="330"/>
      <c r="C163" s="330"/>
      <c r="D163" s="31" t="s">
        <v>506</v>
      </c>
      <c r="E163" s="349"/>
      <c r="F163" s="352"/>
    </row>
    <row r="164" spans="1:6" ht="15.75">
      <c r="A164" s="324">
        <v>26</v>
      </c>
      <c r="B164" s="327" t="s">
        <v>500</v>
      </c>
      <c r="C164" s="327" t="s">
        <v>1958</v>
      </c>
      <c r="D164" s="31" t="s">
        <v>504</v>
      </c>
      <c r="E164" s="349"/>
      <c r="F164" s="352"/>
    </row>
    <row r="165" spans="1:6" ht="47.25">
      <c r="A165" s="325"/>
      <c r="B165" s="328"/>
      <c r="C165" s="328"/>
      <c r="D165" s="31" t="s">
        <v>505</v>
      </c>
      <c r="E165" s="349"/>
      <c r="F165" s="352"/>
    </row>
    <row r="166" spans="1:6" ht="31.5">
      <c r="A166" s="331"/>
      <c r="B166" s="330"/>
      <c r="C166" s="330"/>
      <c r="D166" s="31" t="s">
        <v>506</v>
      </c>
      <c r="E166" s="349"/>
      <c r="F166" s="352"/>
    </row>
    <row r="167" spans="1:6" ht="15.75">
      <c r="A167" s="324">
        <v>27</v>
      </c>
      <c r="B167" s="327" t="s">
        <v>501</v>
      </c>
      <c r="C167" s="327" t="s">
        <v>1948</v>
      </c>
      <c r="D167" s="31" t="s">
        <v>504</v>
      </c>
      <c r="E167" s="349"/>
      <c r="F167" s="352"/>
    </row>
    <row r="168" spans="1:6" ht="47.25">
      <c r="A168" s="325"/>
      <c r="B168" s="328"/>
      <c r="C168" s="328"/>
      <c r="D168" s="31" t="s">
        <v>505</v>
      </c>
      <c r="E168" s="349"/>
      <c r="F168" s="352"/>
    </row>
    <row r="169" spans="1:6" ht="31.5">
      <c r="A169" s="325"/>
      <c r="B169" s="328"/>
      <c r="C169" s="330"/>
      <c r="D169" s="31" t="s">
        <v>506</v>
      </c>
      <c r="E169" s="349"/>
      <c r="F169" s="352"/>
    </row>
    <row r="170" spans="1:6" ht="15.75">
      <c r="A170" s="325"/>
      <c r="B170" s="328"/>
      <c r="C170" s="327" t="s">
        <v>1959</v>
      </c>
      <c r="D170" s="31" t="s">
        <v>504</v>
      </c>
      <c r="E170" s="349"/>
      <c r="F170" s="352"/>
    </row>
    <row r="171" spans="1:6" ht="47.25">
      <c r="A171" s="325"/>
      <c r="B171" s="328"/>
      <c r="C171" s="328"/>
      <c r="D171" s="31" t="s">
        <v>505</v>
      </c>
      <c r="E171" s="349"/>
      <c r="F171" s="352"/>
    </row>
    <row r="172" spans="1:6" ht="31.5">
      <c r="A172" s="331"/>
      <c r="B172" s="330"/>
      <c r="C172" s="330"/>
      <c r="D172" s="31" t="s">
        <v>506</v>
      </c>
      <c r="E172" s="349"/>
      <c r="F172" s="352"/>
    </row>
    <row r="173" spans="1:6" ht="15.75">
      <c r="A173" s="324">
        <v>28</v>
      </c>
      <c r="B173" s="327" t="s">
        <v>502</v>
      </c>
      <c r="C173" s="327" t="s">
        <v>1959</v>
      </c>
      <c r="D173" s="31" t="s">
        <v>504</v>
      </c>
      <c r="E173" s="349"/>
      <c r="F173" s="352"/>
    </row>
    <row r="174" spans="1:6" ht="47.25">
      <c r="A174" s="325"/>
      <c r="B174" s="328"/>
      <c r="C174" s="328"/>
      <c r="D174" s="31" t="s">
        <v>505</v>
      </c>
      <c r="E174" s="349"/>
      <c r="F174" s="352"/>
    </row>
    <row r="175" spans="1:6" ht="31.5">
      <c r="A175" s="325"/>
      <c r="B175" s="328"/>
      <c r="C175" s="330"/>
      <c r="D175" s="31" t="s">
        <v>506</v>
      </c>
      <c r="E175" s="349"/>
      <c r="F175" s="352"/>
    </row>
    <row r="176" spans="1:6" ht="15.75">
      <c r="A176" s="325"/>
      <c r="B176" s="328"/>
      <c r="C176" s="327" t="s">
        <v>1960</v>
      </c>
      <c r="D176" s="31" t="s">
        <v>504</v>
      </c>
      <c r="E176" s="349"/>
      <c r="F176" s="352"/>
    </row>
    <row r="177" spans="1:6" ht="47.25">
      <c r="A177" s="325"/>
      <c r="B177" s="328"/>
      <c r="C177" s="328"/>
      <c r="D177" s="31" t="s">
        <v>505</v>
      </c>
      <c r="E177" s="349"/>
      <c r="F177" s="352"/>
    </row>
    <row r="178" spans="1:6" ht="32.25" thickBot="1">
      <c r="A178" s="326"/>
      <c r="B178" s="329"/>
      <c r="C178" s="329"/>
      <c r="D178" s="84" t="s">
        <v>506</v>
      </c>
      <c r="E178" s="349"/>
      <c r="F178" s="352"/>
    </row>
    <row r="179" spans="1:6" ht="15.75">
      <c r="A179" s="309">
        <v>29</v>
      </c>
      <c r="B179" s="291" t="s">
        <v>610</v>
      </c>
      <c r="C179" s="291" t="s">
        <v>579</v>
      </c>
      <c r="D179" s="46" t="s">
        <v>1933</v>
      </c>
      <c r="E179" s="349"/>
      <c r="F179" s="352"/>
    </row>
    <row r="180" spans="1:6" ht="47.25">
      <c r="A180" s="310"/>
      <c r="B180" s="312"/>
      <c r="C180" s="289"/>
      <c r="D180" s="29" t="s">
        <v>2053</v>
      </c>
      <c r="E180" s="349"/>
      <c r="F180" s="352"/>
    </row>
    <row r="181" spans="1:6" ht="31.5">
      <c r="A181" s="310"/>
      <c r="B181" s="312"/>
      <c r="C181" s="289"/>
      <c r="D181" s="29" t="s">
        <v>2024</v>
      </c>
      <c r="E181" s="349"/>
      <c r="F181" s="352"/>
    </row>
    <row r="182" spans="1:6" ht="15.75">
      <c r="A182" s="310"/>
      <c r="B182" s="312"/>
      <c r="C182" s="288" t="s">
        <v>581</v>
      </c>
      <c r="D182" s="29" t="s">
        <v>1933</v>
      </c>
      <c r="E182" s="349"/>
      <c r="F182" s="352"/>
    </row>
    <row r="183" spans="1:6" ht="47.25">
      <c r="A183" s="310"/>
      <c r="B183" s="312"/>
      <c r="C183" s="289"/>
      <c r="D183" s="29" t="s">
        <v>2053</v>
      </c>
      <c r="E183" s="349"/>
      <c r="F183" s="352"/>
    </row>
    <row r="184" spans="1:6" ht="31.5">
      <c r="A184" s="310"/>
      <c r="B184" s="312"/>
      <c r="C184" s="290"/>
      <c r="D184" s="29" t="s">
        <v>2024</v>
      </c>
      <c r="E184" s="349"/>
      <c r="F184" s="352"/>
    </row>
    <row r="185" spans="1:6" ht="15.75">
      <c r="A185" s="310"/>
      <c r="B185" s="312"/>
      <c r="C185" s="288" t="s">
        <v>583</v>
      </c>
      <c r="D185" s="29" t="s">
        <v>1933</v>
      </c>
      <c r="E185" s="349"/>
      <c r="F185" s="352"/>
    </row>
    <row r="186" spans="1:6" ht="47.25">
      <c r="A186" s="310"/>
      <c r="B186" s="312"/>
      <c r="C186" s="289"/>
      <c r="D186" s="29" t="s">
        <v>2053</v>
      </c>
      <c r="E186" s="349"/>
      <c r="F186" s="352"/>
    </row>
    <row r="187" spans="1:6" ht="31.5">
      <c r="A187" s="310"/>
      <c r="B187" s="312"/>
      <c r="C187" s="290"/>
      <c r="D187" s="29" t="s">
        <v>2024</v>
      </c>
      <c r="E187" s="349"/>
      <c r="F187" s="352"/>
    </row>
    <row r="188" spans="1:6" ht="15.75">
      <c r="A188" s="310"/>
      <c r="B188" s="312"/>
      <c r="C188" s="289" t="s">
        <v>585</v>
      </c>
      <c r="D188" s="37" t="s">
        <v>1933</v>
      </c>
      <c r="E188" s="349"/>
      <c r="F188" s="352"/>
    </row>
    <row r="189" spans="1:6" ht="47.25">
      <c r="A189" s="310"/>
      <c r="B189" s="312"/>
      <c r="C189" s="289"/>
      <c r="D189" s="29" t="s">
        <v>2053</v>
      </c>
      <c r="E189" s="349"/>
      <c r="F189" s="352"/>
    </row>
    <row r="190" spans="1:6" ht="31.5">
      <c r="A190" s="311"/>
      <c r="B190" s="313"/>
      <c r="C190" s="290"/>
      <c r="D190" s="29" t="s">
        <v>2024</v>
      </c>
      <c r="E190" s="349"/>
      <c r="F190" s="352"/>
    </row>
    <row r="191" spans="1:6" ht="15.75">
      <c r="A191" s="259">
        <v>30</v>
      </c>
      <c r="B191" s="288" t="s">
        <v>611</v>
      </c>
      <c r="C191" s="288" t="s">
        <v>588</v>
      </c>
      <c r="D191" s="29" t="s">
        <v>1933</v>
      </c>
      <c r="E191" s="349"/>
      <c r="F191" s="352"/>
    </row>
    <row r="192" spans="1:6" ht="47.25">
      <c r="A192" s="310"/>
      <c r="B192" s="312"/>
      <c r="C192" s="289"/>
      <c r="D192" s="29" t="s">
        <v>2053</v>
      </c>
      <c r="E192" s="349"/>
      <c r="F192" s="352"/>
    </row>
    <row r="193" spans="1:6" ht="31.5">
      <c r="A193" s="310"/>
      <c r="B193" s="312"/>
      <c r="C193" s="290"/>
      <c r="D193" s="29" t="s">
        <v>2024</v>
      </c>
      <c r="E193" s="349"/>
      <c r="F193" s="352"/>
    </row>
    <row r="194" spans="1:6" ht="15.75">
      <c r="A194" s="310"/>
      <c r="B194" s="312"/>
      <c r="C194" s="288" t="s">
        <v>590</v>
      </c>
      <c r="D194" s="29" t="s">
        <v>1933</v>
      </c>
      <c r="E194" s="349"/>
      <c r="F194" s="352"/>
    </row>
    <row r="195" spans="1:6" ht="47.25">
      <c r="A195" s="310"/>
      <c r="B195" s="312"/>
      <c r="C195" s="289"/>
      <c r="D195" s="29" t="s">
        <v>2053</v>
      </c>
      <c r="E195" s="349"/>
      <c r="F195" s="352"/>
    </row>
    <row r="196" spans="1:6" ht="31.5">
      <c r="A196" s="310"/>
      <c r="B196" s="312"/>
      <c r="C196" s="290"/>
      <c r="D196" s="29" t="s">
        <v>2024</v>
      </c>
      <c r="E196" s="349"/>
      <c r="F196" s="352"/>
    </row>
    <row r="197" spans="1:6" ht="15.75">
      <c r="A197" s="259">
        <v>31</v>
      </c>
      <c r="B197" s="288" t="s">
        <v>612</v>
      </c>
      <c r="C197" s="288" t="s">
        <v>593</v>
      </c>
      <c r="D197" s="37" t="s">
        <v>1933</v>
      </c>
      <c r="E197" s="349"/>
      <c r="F197" s="352"/>
    </row>
    <row r="198" spans="1:6" ht="47.25">
      <c r="A198" s="260"/>
      <c r="B198" s="289"/>
      <c r="C198" s="289"/>
      <c r="D198" s="29" t="s">
        <v>2053</v>
      </c>
      <c r="E198" s="349"/>
      <c r="F198" s="352"/>
    </row>
    <row r="199" spans="1:6" ht="31.5">
      <c r="A199" s="260"/>
      <c r="B199" s="289"/>
      <c r="C199" s="290"/>
      <c r="D199" s="29" t="s">
        <v>2024</v>
      </c>
      <c r="E199" s="349"/>
      <c r="F199" s="352"/>
    </row>
    <row r="200" spans="1:6" ht="15.75">
      <c r="A200" s="259">
        <v>32</v>
      </c>
      <c r="B200" s="288" t="s">
        <v>613</v>
      </c>
      <c r="C200" s="288" t="s">
        <v>595</v>
      </c>
      <c r="D200" s="29" t="s">
        <v>1933</v>
      </c>
      <c r="E200" s="349"/>
      <c r="F200" s="352"/>
    </row>
    <row r="201" spans="1:6" ht="47.25">
      <c r="A201" s="260"/>
      <c r="B201" s="289"/>
      <c r="C201" s="289"/>
      <c r="D201" s="29" t="s">
        <v>2053</v>
      </c>
      <c r="E201" s="349"/>
      <c r="F201" s="352"/>
    </row>
    <row r="202" spans="1:6" ht="31.5">
      <c r="A202" s="260"/>
      <c r="B202" s="289"/>
      <c r="C202" s="290"/>
      <c r="D202" s="29" t="s">
        <v>2024</v>
      </c>
      <c r="E202" s="349"/>
      <c r="F202" s="352"/>
    </row>
    <row r="203" spans="1:6" ht="15.75">
      <c r="A203" s="260"/>
      <c r="B203" s="289"/>
      <c r="C203" s="288" t="s">
        <v>596</v>
      </c>
      <c r="D203" s="29" t="s">
        <v>1933</v>
      </c>
      <c r="E203" s="349"/>
      <c r="F203" s="352"/>
    </row>
    <row r="204" spans="1:6" ht="47.25">
      <c r="A204" s="260"/>
      <c r="B204" s="289"/>
      <c r="C204" s="289"/>
      <c r="D204" s="29" t="s">
        <v>2053</v>
      </c>
      <c r="E204" s="349"/>
      <c r="F204" s="352"/>
    </row>
    <row r="205" spans="1:6" ht="31.5">
      <c r="A205" s="260"/>
      <c r="B205" s="289"/>
      <c r="C205" s="290"/>
      <c r="D205" s="29" t="s">
        <v>2024</v>
      </c>
      <c r="E205" s="349"/>
      <c r="F205" s="352"/>
    </row>
    <row r="206" spans="1:6" ht="15.75">
      <c r="A206" s="260"/>
      <c r="B206" s="289"/>
      <c r="C206" s="288" t="s">
        <v>597</v>
      </c>
      <c r="D206" s="37" t="s">
        <v>1933</v>
      </c>
      <c r="E206" s="349"/>
      <c r="F206" s="352"/>
    </row>
    <row r="207" spans="1:6" ht="47.25">
      <c r="A207" s="260"/>
      <c r="B207" s="289"/>
      <c r="C207" s="289"/>
      <c r="D207" s="29" t="s">
        <v>2053</v>
      </c>
      <c r="E207" s="349"/>
      <c r="F207" s="352"/>
    </row>
    <row r="208" spans="1:6" ht="31.5">
      <c r="A208" s="260"/>
      <c r="B208" s="289"/>
      <c r="C208" s="290"/>
      <c r="D208" s="29" t="s">
        <v>2024</v>
      </c>
      <c r="E208" s="349"/>
      <c r="F208" s="352"/>
    </row>
    <row r="209" spans="1:6" ht="15.75">
      <c r="A209" s="260"/>
      <c r="B209" s="289"/>
      <c r="C209" s="288" t="s">
        <v>598</v>
      </c>
      <c r="D209" s="29" t="s">
        <v>1933</v>
      </c>
      <c r="E209" s="349"/>
      <c r="F209" s="352"/>
    </row>
    <row r="210" spans="1:6" ht="47.25">
      <c r="A210" s="260"/>
      <c r="B210" s="289"/>
      <c r="C210" s="289"/>
      <c r="D210" s="29" t="s">
        <v>2053</v>
      </c>
      <c r="E210" s="349"/>
      <c r="F210" s="352"/>
    </row>
    <row r="211" spans="1:6" ht="31.5">
      <c r="A211" s="260"/>
      <c r="B211" s="289"/>
      <c r="C211" s="290"/>
      <c r="D211" s="29" t="s">
        <v>2024</v>
      </c>
      <c r="E211" s="349"/>
      <c r="F211" s="352"/>
    </row>
    <row r="212" spans="1:6" ht="15.75">
      <c r="A212" s="260"/>
      <c r="B212" s="289"/>
      <c r="C212" s="288" t="s">
        <v>600</v>
      </c>
      <c r="D212" s="29" t="s">
        <v>1933</v>
      </c>
      <c r="E212" s="349"/>
      <c r="F212" s="352"/>
    </row>
    <row r="213" spans="1:6" ht="47.25">
      <c r="A213" s="260"/>
      <c r="B213" s="289"/>
      <c r="C213" s="289"/>
      <c r="D213" s="29" t="s">
        <v>2053</v>
      </c>
      <c r="E213" s="349"/>
      <c r="F213" s="352"/>
    </row>
    <row r="214" spans="1:6" ht="31.5">
      <c r="A214" s="323"/>
      <c r="B214" s="290"/>
      <c r="C214" s="289"/>
      <c r="D214" s="29" t="s">
        <v>2024</v>
      </c>
      <c r="E214" s="349"/>
      <c r="F214" s="352"/>
    </row>
    <row r="215" spans="1:6" ht="15.75">
      <c r="A215" s="259">
        <v>33</v>
      </c>
      <c r="B215" s="288" t="s">
        <v>614</v>
      </c>
      <c r="C215" s="288" t="s">
        <v>601</v>
      </c>
      <c r="D215" s="37" t="s">
        <v>1933</v>
      </c>
      <c r="E215" s="349"/>
      <c r="F215" s="352"/>
    </row>
    <row r="216" spans="1:6" ht="47.25">
      <c r="A216" s="310"/>
      <c r="B216" s="312"/>
      <c r="C216" s="289"/>
      <c r="D216" s="29" t="s">
        <v>2053</v>
      </c>
      <c r="E216" s="349"/>
      <c r="F216" s="352"/>
    </row>
    <row r="217" spans="1:6" ht="31.5">
      <c r="A217" s="310"/>
      <c r="B217" s="312"/>
      <c r="C217" s="290"/>
      <c r="D217" s="29" t="s">
        <v>2024</v>
      </c>
      <c r="E217" s="349"/>
      <c r="F217" s="352"/>
    </row>
    <row r="218" spans="1:6" ht="15.75">
      <c r="A218" s="310"/>
      <c r="B218" s="312"/>
      <c r="C218" s="288" t="s">
        <v>603</v>
      </c>
      <c r="D218" s="29" t="s">
        <v>1933</v>
      </c>
      <c r="E218" s="349"/>
      <c r="F218" s="352"/>
    </row>
    <row r="219" spans="1:6" ht="47.25">
      <c r="A219" s="310"/>
      <c r="B219" s="312"/>
      <c r="C219" s="289"/>
      <c r="D219" s="29" t="s">
        <v>2053</v>
      </c>
      <c r="E219" s="349"/>
      <c r="F219" s="352"/>
    </row>
    <row r="220" spans="1:6" ht="31.5">
      <c r="A220" s="310"/>
      <c r="B220" s="312"/>
      <c r="C220" s="290"/>
      <c r="D220" s="29" t="s">
        <v>2024</v>
      </c>
      <c r="E220" s="349"/>
      <c r="F220" s="352"/>
    </row>
    <row r="221" spans="1:6" ht="15.75">
      <c r="A221" s="259">
        <v>34</v>
      </c>
      <c r="B221" s="288" t="s">
        <v>615</v>
      </c>
      <c r="C221" s="288" t="s">
        <v>604</v>
      </c>
      <c r="D221" s="29" t="s">
        <v>1933</v>
      </c>
      <c r="E221" s="349"/>
      <c r="F221" s="352"/>
    </row>
    <row r="222" spans="1:6" ht="47.25">
      <c r="A222" s="310"/>
      <c r="B222" s="312"/>
      <c r="C222" s="289"/>
      <c r="D222" s="29" t="s">
        <v>2053</v>
      </c>
      <c r="E222" s="349"/>
      <c r="F222" s="352"/>
    </row>
    <row r="223" spans="1:6" ht="31.5">
      <c r="A223" s="310"/>
      <c r="B223" s="312"/>
      <c r="C223" s="290"/>
      <c r="D223" s="29" t="s">
        <v>2024</v>
      </c>
      <c r="E223" s="349"/>
      <c r="F223" s="352"/>
    </row>
    <row r="224" spans="1:6" ht="15.75">
      <c r="A224" s="310"/>
      <c r="B224" s="312"/>
      <c r="C224" s="288" t="s">
        <v>607</v>
      </c>
      <c r="D224" s="29" t="s">
        <v>1933</v>
      </c>
      <c r="E224" s="349"/>
      <c r="F224" s="352"/>
    </row>
    <row r="225" spans="1:6" ht="47.25">
      <c r="A225" s="310"/>
      <c r="B225" s="312"/>
      <c r="C225" s="289"/>
      <c r="D225" s="29" t="s">
        <v>2053</v>
      </c>
      <c r="E225" s="349"/>
      <c r="F225" s="352"/>
    </row>
    <row r="226" spans="1:6" ht="32.25" thickBot="1">
      <c r="A226" s="321"/>
      <c r="B226" s="322"/>
      <c r="C226" s="295"/>
      <c r="D226" s="53" t="s">
        <v>2024</v>
      </c>
      <c r="E226" s="350"/>
      <c r="F226" s="353"/>
    </row>
  </sheetData>
  <mergeCells count="150"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A173:A178"/>
    <mergeCell ref="B173:B178"/>
    <mergeCell ref="C173:C175"/>
    <mergeCell ref="C176:C178"/>
    <mergeCell ref="A155:A163"/>
    <mergeCell ref="B155:B163"/>
    <mergeCell ref="A164:A166"/>
    <mergeCell ref="B164:B166"/>
    <mergeCell ref="C167:C169"/>
    <mergeCell ref="A167:A172"/>
    <mergeCell ref="B167:B172"/>
    <mergeCell ref="C170:C172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40:C142"/>
    <mergeCell ref="C143:C145"/>
    <mergeCell ref="A134:A142"/>
    <mergeCell ref="B134:B142"/>
    <mergeCell ref="C134:C136"/>
    <mergeCell ref="C137:C139"/>
    <mergeCell ref="A191:A196"/>
    <mergeCell ref="B191:B196"/>
    <mergeCell ref="C191:C193"/>
    <mergeCell ref="C194:C196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1:F1"/>
    <mergeCell ref="A2:F2"/>
    <mergeCell ref="A3:F3"/>
    <mergeCell ref="A4:F4"/>
    <mergeCell ref="A5:F5"/>
    <mergeCell ref="A6:F6"/>
    <mergeCell ref="A7:F7"/>
    <mergeCell ref="A8:F8"/>
    <mergeCell ref="A65:A67"/>
    <mergeCell ref="B65:B67"/>
    <mergeCell ref="C65:C67"/>
    <mergeCell ref="A68:A70"/>
    <mergeCell ref="B68:B70"/>
    <mergeCell ref="C68:C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A1" sqref="A1:J1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76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284" t="s">
        <v>1901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" customHeight="1">
      <c r="A2" s="284" t="s">
        <v>1971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5" customHeight="1">
      <c r="A3" s="284" t="s">
        <v>1903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5" customHeight="1">
      <c r="A4" s="284" t="s">
        <v>1904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5" customHeight="1">
      <c r="A5" s="285" t="s">
        <v>1905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5" customHeight="1">
      <c r="A6" s="285" t="s">
        <v>1918</v>
      </c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5" customHeight="1">
      <c r="A7" s="285" t="s">
        <v>1919</v>
      </c>
      <c r="B7" s="285"/>
      <c r="C7" s="285"/>
      <c r="D7" s="285"/>
      <c r="E7" s="285"/>
      <c r="F7" s="285"/>
      <c r="G7" s="285"/>
      <c r="H7" s="285"/>
      <c r="I7" s="285"/>
      <c r="J7" s="285"/>
    </row>
    <row r="8" spans="1:6" ht="15" customHeight="1" thickBot="1">
      <c r="A8" s="286"/>
      <c r="B8" s="286"/>
      <c r="C8" s="286"/>
      <c r="D8" s="286"/>
      <c r="E8" s="286"/>
      <c r="F8" s="286"/>
    </row>
    <row r="9" spans="1:10" ht="126">
      <c r="A9" s="64" t="s">
        <v>1930</v>
      </c>
      <c r="B9" s="65" t="s">
        <v>1920</v>
      </c>
      <c r="C9" s="65" t="s">
        <v>1899</v>
      </c>
      <c r="D9" s="92" t="s">
        <v>1921</v>
      </c>
      <c r="E9" s="67" t="s">
        <v>1972</v>
      </c>
      <c r="F9" s="65" t="s">
        <v>1973</v>
      </c>
      <c r="G9" s="65" t="s">
        <v>1974</v>
      </c>
      <c r="H9" s="65" t="s">
        <v>1973</v>
      </c>
      <c r="I9" s="65" t="s">
        <v>1975</v>
      </c>
      <c r="J9" s="68" t="s">
        <v>1976</v>
      </c>
    </row>
    <row r="10" spans="1:10" ht="16.5" thickBot="1">
      <c r="A10" s="69">
        <v>1</v>
      </c>
      <c r="B10" s="70">
        <v>2</v>
      </c>
      <c r="C10" s="70">
        <v>3</v>
      </c>
      <c r="D10" s="93">
        <v>4</v>
      </c>
      <c r="E10" s="72">
        <v>5</v>
      </c>
      <c r="F10" s="70">
        <v>6</v>
      </c>
      <c r="G10" s="70">
        <v>7</v>
      </c>
      <c r="H10" s="70">
        <v>8</v>
      </c>
      <c r="I10" s="70">
        <v>9</v>
      </c>
      <c r="J10" s="73">
        <v>10</v>
      </c>
    </row>
    <row r="11" spans="1:10" ht="15.75" customHeight="1">
      <c r="A11" s="271">
        <v>1</v>
      </c>
      <c r="B11" s="291" t="s">
        <v>2048</v>
      </c>
      <c r="C11" s="267" t="s">
        <v>2051</v>
      </c>
      <c r="D11" s="57" t="s">
        <v>1933</v>
      </c>
      <c r="E11" s="357" t="s">
        <v>1980</v>
      </c>
      <c r="F11" s="360" t="s">
        <v>1980</v>
      </c>
      <c r="G11" s="354" t="s">
        <v>19</v>
      </c>
      <c r="H11" s="360" t="s">
        <v>1980</v>
      </c>
      <c r="I11" s="354" t="s">
        <v>19</v>
      </c>
      <c r="J11" s="354" t="s">
        <v>19</v>
      </c>
    </row>
    <row r="12" spans="1:10" ht="47.25">
      <c r="A12" s="293"/>
      <c r="B12" s="289"/>
      <c r="C12" s="287"/>
      <c r="D12" s="74" t="s">
        <v>2053</v>
      </c>
      <c r="E12" s="358"/>
      <c r="F12" s="361"/>
      <c r="G12" s="355"/>
      <c r="H12" s="361"/>
      <c r="I12" s="355"/>
      <c r="J12" s="355"/>
    </row>
    <row r="13" spans="1:10" ht="35.25" customHeight="1">
      <c r="A13" s="293"/>
      <c r="B13" s="289"/>
      <c r="C13" s="287"/>
      <c r="D13" s="74" t="s">
        <v>2024</v>
      </c>
      <c r="E13" s="358"/>
      <c r="F13" s="361"/>
      <c r="G13" s="355"/>
      <c r="H13" s="361"/>
      <c r="I13" s="355"/>
      <c r="J13" s="355"/>
    </row>
    <row r="14" spans="1:10" ht="15.75">
      <c r="A14" s="293"/>
      <c r="B14" s="289"/>
      <c r="C14" s="287" t="s">
        <v>2052</v>
      </c>
      <c r="D14" s="74" t="s">
        <v>1933</v>
      </c>
      <c r="E14" s="358"/>
      <c r="F14" s="361"/>
      <c r="G14" s="355"/>
      <c r="H14" s="361"/>
      <c r="I14" s="355"/>
      <c r="J14" s="355"/>
    </row>
    <row r="15" spans="1:10" ht="47.25">
      <c r="A15" s="293"/>
      <c r="B15" s="289"/>
      <c r="C15" s="287"/>
      <c r="D15" s="74" t="s">
        <v>2053</v>
      </c>
      <c r="E15" s="358"/>
      <c r="F15" s="361"/>
      <c r="G15" s="355"/>
      <c r="H15" s="361"/>
      <c r="I15" s="355"/>
      <c r="J15" s="355"/>
    </row>
    <row r="16" spans="1:10" ht="31.5">
      <c r="A16" s="293"/>
      <c r="B16" s="290"/>
      <c r="C16" s="287"/>
      <c r="D16" s="74" t="s">
        <v>2024</v>
      </c>
      <c r="E16" s="358"/>
      <c r="F16" s="361"/>
      <c r="G16" s="355"/>
      <c r="H16" s="361"/>
      <c r="I16" s="355"/>
      <c r="J16" s="355"/>
    </row>
    <row r="17" spans="1:10" ht="15.75">
      <c r="A17" s="293">
        <v>2</v>
      </c>
      <c r="B17" s="287" t="s">
        <v>2034</v>
      </c>
      <c r="C17" s="287" t="s">
        <v>2050</v>
      </c>
      <c r="D17" s="74" t="s">
        <v>1933</v>
      </c>
      <c r="E17" s="358"/>
      <c r="F17" s="361"/>
      <c r="G17" s="355"/>
      <c r="H17" s="361"/>
      <c r="I17" s="355"/>
      <c r="J17" s="355"/>
    </row>
    <row r="18" spans="1:10" ht="47.25">
      <c r="A18" s="293"/>
      <c r="B18" s="287"/>
      <c r="C18" s="287"/>
      <c r="D18" s="74" t="s">
        <v>2053</v>
      </c>
      <c r="E18" s="358"/>
      <c r="F18" s="361"/>
      <c r="G18" s="355"/>
      <c r="H18" s="361"/>
      <c r="I18" s="355"/>
      <c r="J18" s="355"/>
    </row>
    <row r="19" spans="1:10" ht="31.5">
      <c r="A19" s="293"/>
      <c r="B19" s="287"/>
      <c r="C19" s="287"/>
      <c r="D19" s="74" t="s">
        <v>2024</v>
      </c>
      <c r="E19" s="358"/>
      <c r="F19" s="361"/>
      <c r="G19" s="355"/>
      <c r="H19" s="361"/>
      <c r="I19" s="355"/>
      <c r="J19" s="355"/>
    </row>
    <row r="20" spans="1:10" ht="15.75">
      <c r="A20" s="293">
        <v>3</v>
      </c>
      <c r="B20" s="287" t="s">
        <v>2038</v>
      </c>
      <c r="C20" s="288" t="s">
        <v>1934</v>
      </c>
      <c r="D20" s="74" t="s">
        <v>1933</v>
      </c>
      <c r="E20" s="358"/>
      <c r="F20" s="361"/>
      <c r="G20" s="355"/>
      <c r="H20" s="361"/>
      <c r="I20" s="355"/>
      <c r="J20" s="355"/>
    </row>
    <row r="21" spans="1:10" ht="47.25">
      <c r="A21" s="293"/>
      <c r="B21" s="287"/>
      <c r="C21" s="289"/>
      <c r="D21" s="74" t="s">
        <v>2053</v>
      </c>
      <c r="E21" s="358"/>
      <c r="F21" s="361"/>
      <c r="G21" s="355"/>
      <c r="H21" s="361"/>
      <c r="I21" s="355"/>
      <c r="J21" s="355"/>
    </row>
    <row r="22" spans="1:10" ht="31.5">
      <c r="A22" s="293"/>
      <c r="B22" s="287"/>
      <c r="C22" s="290"/>
      <c r="D22" s="74" t="s">
        <v>2024</v>
      </c>
      <c r="E22" s="358"/>
      <c r="F22" s="361"/>
      <c r="G22" s="355"/>
      <c r="H22" s="361"/>
      <c r="I22" s="355"/>
      <c r="J22" s="355"/>
    </row>
    <row r="23" spans="1:10" ht="33" customHeight="1">
      <c r="A23" s="293">
        <v>4</v>
      </c>
      <c r="B23" s="287" t="s">
        <v>2041</v>
      </c>
      <c r="C23" s="287" t="s">
        <v>1936</v>
      </c>
      <c r="D23" s="74" t="s">
        <v>1933</v>
      </c>
      <c r="E23" s="358"/>
      <c r="F23" s="361"/>
      <c r="G23" s="355"/>
      <c r="H23" s="361"/>
      <c r="I23" s="355"/>
      <c r="J23" s="355"/>
    </row>
    <row r="24" spans="1:10" ht="47.25">
      <c r="A24" s="293"/>
      <c r="B24" s="287"/>
      <c r="C24" s="287"/>
      <c r="D24" s="74" t="s">
        <v>2053</v>
      </c>
      <c r="E24" s="358"/>
      <c r="F24" s="361"/>
      <c r="G24" s="355"/>
      <c r="H24" s="361"/>
      <c r="I24" s="355"/>
      <c r="J24" s="355"/>
    </row>
    <row r="25" spans="1:10" ht="31.5">
      <c r="A25" s="293"/>
      <c r="B25" s="287"/>
      <c r="C25" s="287"/>
      <c r="D25" s="74" t="s">
        <v>2024</v>
      </c>
      <c r="E25" s="358"/>
      <c r="F25" s="361"/>
      <c r="G25" s="355"/>
      <c r="H25" s="361"/>
      <c r="I25" s="355"/>
      <c r="J25" s="355"/>
    </row>
    <row r="26" spans="1:10" ht="22.5" customHeight="1">
      <c r="A26" s="259">
        <v>5</v>
      </c>
      <c r="B26" s="288" t="s">
        <v>2044</v>
      </c>
      <c r="C26" s="288" t="s">
        <v>2049</v>
      </c>
      <c r="D26" s="74" t="s">
        <v>1933</v>
      </c>
      <c r="E26" s="358"/>
      <c r="F26" s="361"/>
      <c r="G26" s="355"/>
      <c r="H26" s="361"/>
      <c r="I26" s="355"/>
      <c r="J26" s="355"/>
    </row>
    <row r="27" spans="1:10" ht="47.25">
      <c r="A27" s="260"/>
      <c r="B27" s="289"/>
      <c r="C27" s="289"/>
      <c r="D27" s="74" t="s">
        <v>2053</v>
      </c>
      <c r="E27" s="358"/>
      <c r="F27" s="361"/>
      <c r="G27" s="355"/>
      <c r="H27" s="361"/>
      <c r="I27" s="355"/>
      <c r="J27" s="355"/>
    </row>
    <row r="28" spans="1:10" ht="31.5">
      <c r="A28" s="260"/>
      <c r="B28" s="289"/>
      <c r="C28" s="290"/>
      <c r="D28" s="74" t="s">
        <v>2024</v>
      </c>
      <c r="E28" s="358"/>
      <c r="F28" s="361"/>
      <c r="G28" s="355"/>
      <c r="H28" s="361"/>
      <c r="I28" s="355"/>
      <c r="J28" s="355"/>
    </row>
    <row r="29" spans="1:10" ht="18.75" customHeight="1">
      <c r="A29" s="260"/>
      <c r="B29" s="289"/>
      <c r="C29" s="288" t="s">
        <v>1935</v>
      </c>
      <c r="D29" s="74" t="s">
        <v>1933</v>
      </c>
      <c r="E29" s="358"/>
      <c r="F29" s="361"/>
      <c r="G29" s="355"/>
      <c r="H29" s="361"/>
      <c r="I29" s="355"/>
      <c r="J29" s="355"/>
    </row>
    <row r="30" spans="1:10" ht="47.25">
      <c r="A30" s="260"/>
      <c r="B30" s="289"/>
      <c r="C30" s="289"/>
      <c r="D30" s="74" t="s">
        <v>2053</v>
      </c>
      <c r="E30" s="358"/>
      <c r="F30" s="361"/>
      <c r="G30" s="355"/>
      <c r="H30" s="361"/>
      <c r="I30" s="355"/>
      <c r="J30" s="355"/>
    </row>
    <row r="31" spans="1:10" ht="32.25" thickBot="1">
      <c r="A31" s="212"/>
      <c r="B31" s="295"/>
      <c r="C31" s="295"/>
      <c r="D31" s="75" t="s">
        <v>2024</v>
      </c>
      <c r="E31" s="358"/>
      <c r="F31" s="361"/>
      <c r="G31" s="355"/>
      <c r="H31" s="361"/>
      <c r="I31" s="355"/>
      <c r="J31" s="355"/>
    </row>
    <row r="32" spans="1:10" ht="40.5" customHeight="1">
      <c r="A32" s="271">
        <v>6</v>
      </c>
      <c r="B32" s="261" t="s">
        <v>2057</v>
      </c>
      <c r="C32" s="267" t="s">
        <v>2058</v>
      </c>
      <c r="D32" s="46" t="s">
        <v>1933</v>
      </c>
      <c r="E32" s="358"/>
      <c r="F32" s="361"/>
      <c r="G32" s="355"/>
      <c r="H32" s="361"/>
      <c r="I32" s="355"/>
      <c r="J32" s="355"/>
    </row>
    <row r="33" spans="1:10" ht="42.75" customHeight="1">
      <c r="A33" s="293"/>
      <c r="B33" s="294"/>
      <c r="C33" s="287"/>
      <c r="D33" s="29" t="s">
        <v>2053</v>
      </c>
      <c r="E33" s="358"/>
      <c r="F33" s="361"/>
      <c r="G33" s="355"/>
      <c r="H33" s="361"/>
      <c r="I33" s="355"/>
      <c r="J33" s="355"/>
    </row>
    <row r="34" spans="1:10" ht="45.75" customHeight="1">
      <c r="A34" s="293"/>
      <c r="B34" s="294"/>
      <c r="C34" s="287"/>
      <c r="D34" s="29" t="s">
        <v>2024</v>
      </c>
      <c r="E34" s="358"/>
      <c r="F34" s="361"/>
      <c r="G34" s="355"/>
      <c r="H34" s="361"/>
      <c r="I34" s="355"/>
      <c r="J34" s="355"/>
    </row>
    <row r="35" spans="1:10" ht="15.75" customHeight="1">
      <c r="A35" s="293">
        <v>7</v>
      </c>
      <c r="B35" s="294" t="s">
        <v>2059</v>
      </c>
      <c r="C35" s="287" t="s">
        <v>10</v>
      </c>
      <c r="D35" s="29" t="s">
        <v>1933</v>
      </c>
      <c r="E35" s="358"/>
      <c r="F35" s="361"/>
      <c r="G35" s="355"/>
      <c r="H35" s="361"/>
      <c r="I35" s="355"/>
      <c r="J35" s="355"/>
    </row>
    <row r="36" spans="1:10" ht="18.75" customHeight="1">
      <c r="A36" s="293"/>
      <c r="B36" s="294"/>
      <c r="C36" s="287"/>
      <c r="D36" s="29" t="s">
        <v>2053</v>
      </c>
      <c r="E36" s="358"/>
      <c r="F36" s="361"/>
      <c r="G36" s="355"/>
      <c r="H36" s="361"/>
      <c r="I36" s="355"/>
      <c r="J36" s="355"/>
    </row>
    <row r="37" spans="1:10" ht="16.5" customHeight="1">
      <c r="A37" s="293"/>
      <c r="B37" s="294"/>
      <c r="C37" s="287"/>
      <c r="D37" s="29" t="s">
        <v>2024</v>
      </c>
      <c r="E37" s="358"/>
      <c r="F37" s="361"/>
      <c r="G37" s="355"/>
      <c r="H37" s="361"/>
      <c r="I37" s="355"/>
      <c r="J37" s="355"/>
    </row>
    <row r="38" spans="1:10" ht="16.5" customHeight="1">
      <c r="A38" s="293"/>
      <c r="B38" s="294"/>
      <c r="C38" s="287" t="s">
        <v>11</v>
      </c>
      <c r="D38" s="29" t="s">
        <v>1933</v>
      </c>
      <c r="E38" s="358"/>
      <c r="F38" s="361"/>
      <c r="G38" s="355"/>
      <c r="H38" s="361"/>
      <c r="I38" s="355"/>
      <c r="J38" s="355"/>
    </row>
    <row r="39" spans="1:10" ht="17.25" customHeight="1">
      <c r="A39" s="293"/>
      <c r="B39" s="294"/>
      <c r="C39" s="287"/>
      <c r="D39" s="29" t="s">
        <v>2053</v>
      </c>
      <c r="E39" s="358"/>
      <c r="F39" s="361"/>
      <c r="G39" s="355"/>
      <c r="H39" s="361"/>
      <c r="I39" s="355"/>
      <c r="J39" s="355"/>
    </row>
    <row r="40" spans="1:10" ht="20.25" customHeight="1">
      <c r="A40" s="293"/>
      <c r="B40" s="294"/>
      <c r="C40" s="287"/>
      <c r="D40" s="29" t="s">
        <v>2024</v>
      </c>
      <c r="E40" s="358"/>
      <c r="F40" s="361"/>
      <c r="G40" s="355"/>
      <c r="H40" s="361"/>
      <c r="I40" s="355"/>
      <c r="J40" s="355"/>
    </row>
    <row r="41" spans="1:10" ht="17.25" customHeight="1">
      <c r="A41" s="293"/>
      <c r="B41" s="294"/>
      <c r="C41" s="287" t="s">
        <v>2058</v>
      </c>
      <c r="D41" s="29" t="s">
        <v>1933</v>
      </c>
      <c r="E41" s="358"/>
      <c r="F41" s="361"/>
      <c r="G41" s="355"/>
      <c r="H41" s="361"/>
      <c r="I41" s="355"/>
      <c r="J41" s="355"/>
    </row>
    <row r="42" spans="1:10" ht="16.5" customHeight="1">
      <c r="A42" s="293"/>
      <c r="B42" s="294"/>
      <c r="C42" s="287"/>
      <c r="D42" s="29" t="s">
        <v>2053</v>
      </c>
      <c r="E42" s="358"/>
      <c r="F42" s="361"/>
      <c r="G42" s="355"/>
      <c r="H42" s="361"/>
      <c r="I42" s="355"/>
      <c r="J42" s="355"/>
    </row>
    <row r="43" spans="1:10" ht="15.75" customHeight="1">
      <c r="A43" s="293"/>
      <c r="B43" s="294"/>
      <c r="C43" s="287"/>
      <c r="D43" s="29" t="s">
        <v>2024</v>
      </c>
      <c r="E43" s="358"/>
      <c r="F43" s="361"/>
      <c r="G43" s="355"/>
      <c r="H43" s="361"/>
      <c r="I43" s="355"/>
      <c r="J43" s="355"/>
    </row>
    <row r="44" spans="1:10" ht="21.75" customHeight="1">
      <c r="A44" s="293">
        <v>8</v>
      </c>
      <c r="B44" s="294" t="s">
        <v>2060</v>
      </c>
      <c r="C44" s="287" t="s">
        <v>12</v>
      </c>
      <c r="D44" s="29" t="s">
        <v>1933</v>
      </c>
      <c r="E44" s="358"/>
      <c r="F44" s="361"/>
      <c r="G44" s="355"/>
      <c r="H44" s="361"/>
      <c r="I44" s="355"/>
      <c r="J44" s="355"/>
    </row>
    <row r="45" spans="1:10" ht="17.25" customHeight="1">
      <c r="A45" s="293"/>
      <c r="B45" s="294"/>
      <c r="C45" s="287"/>
      <c r="D45" s="29" t="s">
        <v>2053</v>
      </c>
      <c r="E45" s="358"/>
      <c r="F45" s="361"/>
      <c r="G45" s="355"/>
      <c r="H45" s="361"/>
      <c r="I45" s="355"/>
      <c r="J45" s="355"/>
    </row>
    <row r="46" spans="1:10" ht="17.25" customHeight="1">
      <c r="A46" s="293"/>
      <c r="B46" s="294"/>
      <c r="C46" s="287"/>
      <c r="D46" s="29" t="s">
        <v>2024</v>
      </c>
      <c r="E46" s="358"/>
      <c r="F46" s="361"/>
      <c r="G46" s="355"/>
      <c r="H46" s="361"/>
      <c r="I46" s="355"/>
      <c r="J46" s="355"/>
    </row>
    <row r="47" spans="1:10" ht="17.25" customHeight="1">
      <c r="A47" s="293"/>
      <c r="B47" s="294"/>
      <c r="C47" s="287" t="s">
        <v>13</v>
      </c>
      <c r="D47" s="29" t="s">
        <v>1933</v>
      </c>
      <c r="E47" s="358"/>
      <c r="F47" s="361"/>
      <c r="G47" s="355"/>
      <c r="H47" s="361"/>
      <c r="I47" s="355"/>
      <c r="J47" s="355"/>
    </row>
    <row r="48" spans="1:10" ht="15.75" customHeight="1">
      <c r="A48" s="293"/>
      <c r="B48" s="294"/>
      <c r="C48" s="287"/>
      <c r="D48" s="29" t="s">
        <v>2053</v>
      </c>
      <c r="E48" s="358"/>
      <c r="F48" s="361"/>
      <c r="G48" s="355"/>
      <c r="H48" s="361"/>
      <c r="I48" s="355"/>
      <c r="J48" s="355"/>
    </row>
    <row r="49" spans="1:10" ht="17.25" customHeight="1">
      <c r="A49" s="293"/>
      <c r="B49" s="294"/>
      <c r="C49" s="287"/>
      <c r="D49" s="29" t="s">
        <v>2024</v>
      </c>
      <c r="E49" s="358"/>
      <c r="F49" s="361"/>
      <c r="G49" s="355"/>
      <c r="H49" s="361"/>
      <c r="I49" s="355"/>
      <c r="J49" s="355"/>
    </row>
    <row r="50" spans="1:10" ht="17.25" customHeight="1">
      <c r="A50" s="268">
        <v>9</v>
      </c>
      <c r="B50" s="294" t="s">
        <v>2061</v>
      </c>
      <c r="C50" s="287" t="s">
        <v>14</v>
      </c>
      <c r="D50" s="29" t="s">
        <v>1933</v>
      </c>
      <c r="E50" s="358"/>
      <c r="F50" s="361"/>
      <c r="G50" s="355"/>
      <c r="H50" s="361"/>
      <c r="I50" s="355"/>
      <c r="J50" s="355"/>
    </row>
    <row r="51" spans="1:10" ht="18.75" customHeight="1">
      <c r="A51" s="268"/>
      <c r="B51" s="294"/>
      <c r="C51" s="287"/>
      <c r="D51" s="29" t="s">
        <v>2053</v>
      </c>
      <c r="E51" s="358"/>
      <c r="F51" s="361"/>
      <c r="G51" s="355"/>
      <c r="H51" s="361"/>
      <c r="I51" s="355"/>
      <c r="J51" s="355"/>
    </row>
    <row r="52" spans="1:10" ht="17.25" customHeight="1">
      <c r="A52" s="268"/>
      <c r="B52" s="294"/>
      <c r="C52" s="287"/>
      <c r="D52" s="29" t="s">
        <v>2024</v>
      </c>
      <c r="E52" s="358"/>
      <c r="F52" s="361"/>
      <c r="G52" s="355"/>
      <c r="H52" s="361"/>
      <c r="I52" s="355"/>
      <c r="J52" s="355"/>
    </row>
    <row r="53" spans="1:10" ht="15.75" customHeight="1">
      <c r="A53" s="268"/>
      <c r="B53" s="294"/>
      <c r="C53" s="287" t="s">
        <v>15</v>
      </c>
      <c r="D53" s="29" t="s">
        <v>1933</v>
      </c>
      <c r="E53" s="358"/>
      <c r="F53" s="361"/>
      <c r="G53" s="355"/>
      <c r="H53" s="361"/>
      <c r="I53" s="355"/>
      <c r="J53" s="355"/>
    </row>
    <row r="54" spans="1:10" ht="22.5" customHeight="1">
      <c r="A54" s="268"/>
      <c r="B54" s="294"/>
      <c r="C54" s="287"/>
      <c r="D54" s="29" t="s">
        <v>2053</v>
      </c>
      <c r="E54" s="358"/>
      <c r="F54" s="361"/>
      <c r="G54" s="355"/>
      <c r="H54" s="361"/>
      <c r="I54" s="355"/>
      <c r="J54" s="355"/>
    </row>
    <row r="55" spans="1:10" ht="15.75" customHeight="1">
      <c r="A55" s="268"/>
      <c r="B55" s="294"/>
      <c r="C55" s="287"/>
      <c r="D55" s="29" t="s">
        <v>2024</v>
      </c>
      <c r="E55" s="358"/>
      <c r="F55" s="361"/>
      <c r="G55" s="355"/>
      <c r="H55" s="361"/>
      <c r="I55" s="355"/>
      <c r="J55" s="355"/>
    </row>
    <row r="56" spans="1:10" ht="17.25" customHeight="1">
      <c r="A56" s="293">
        <v>10</v>
      </c>
      <c r="B56" s="294" t="s">
        <v>2062</v>
      </c>
      <c r="C56" s="287" t="s">
        <v>9</v>
      </c>
      <c r="D56" s="29" t="s">
        <v>1933</v>
      </c>
      <c r="E56" s="358"/>
      <c r="F56" s="361"/>
      <c r="G56" s="355"/>
      <c r="H56" s="361"/>
      <c r="I56" s="355"/>
      <c r="J56" s="355"/>
    </row>
    <row r="57" spans="1:10" ht="16.5" customHeight="1">
      <c r="A57" s="293"/>
      <c r="B57" s="294"/>
      <c r="C57" s="287"/>
      <c r="D57" s="29" t="s">
        <v>2053</v>
      </c>
      <c r="E57" s="358"/>
      <c r="F57" s="361"/>
      <c r="G57" s="355"/>
      <c r="H57" s="361"/>
      <c r="I57" s="355"/>
      <c r="J57" s="355"/>
    </row>
    <row r="58" spans="1:10" ht="16.5" customHeight="1">
      <c r="A58" s="293"/>
      <c r="B58" s="294"/>
      <c r="C58" s="287"/>
      <c r="D58" s="29" t="s">
        <v>2024</v>
      </c>
      <c r="E58" s="358"/>
      <c r="F58" s="361"/>
      <c r="G58" s="355"/>
      <c r="H58" s="361"/>
      <c r="I58" s="355"/>
      <c r="J58" s="355"/>
    </row>
    <row r="59" spans="1:10" ht="16.5" customHeight="1">
      <c r="A59" s="293">
        <v>11</v>
      </c>
      <c r="B59" s="294" t="s">
        <v>2063</v>
      </c>
      <c r="C59" s="287" t="s">
        <v>2071</v>
      </c>
      <c r="D59" s="29" t="s">
        <v>1933</v>
      </c>
      <c r="E59" s="358"/>
      <c r="F59" s="361"/>
      <c r="G59" s="355"/>
      <c r="H59" s="361"/>
      <c r="I59" s="355"/>
      <c r="J59" s="355"/>
    </row>
    <row r="60" spans="1:10" ht="16.5" customHeight="1">
      <c r="A60" s="293"/>
      <c r="B60" s="294"/>
      <c r="C60" s="287"/>
      <c r="D60" s="29" t="s">
        <v>2053</v>
      </c>
      <c r="E60" s="358"/>
      <c r="F60" s="361"/>
      <c r="G60" s="355"/>
      <c r="H60" s="361"/>
      <c r="I60" s="355"/>
      <c r="J60" s="355"/>
    </row>
    <row r="61" spans="1:10" ht="17.25" customHeight="1">
      <c r="A61" s="293"/>
      <c r="B61" s="294"/>
      <c r="C61" s="287"/>
      <c r="D61" s="29" t="s">
        <v>2024</v>
      </c>
      <c r="E61" s="358"/>
      <c r="F61" s="361"/>
      <c r="G61" s="355"/>
      <c r="H61" s="361"/>
      <c r="I61" s="355"/>
      <c r="J61" s="355"/>
    </row>
    <row r="62" spans="1:10" ht="15.75" customHeight="1">
      <c r="A62" s="293"/>
      <c r="B62" s="294"/>
      <c r="C62" s="287" t="s">
        <v>2070</v>
      </c>
      <c r="D62" s="29" t="s">
        <v>1933</v>
      </c>
      <c r="E62" s="358"/>
      <c r="F62" s="361"/>
      <c r="G62" s="355"/>
      <c r="H62" s="361"/>
      <c r="I62" s="355"/>
      <c r="J62" s="355"/>
    </row>
    <row r="63" spans="1:10" ht="15" customHeight="1">
      <c r="A63" s="293"/>
      <c r="B63" s="294"/>
      <c r="C63" s="287"/>
      <c r="D63" s="29" t="s">
        <v>2053</v>
      </c>
      <c r="E63" s="358"/>
      <c r="F63" s="361"/>
      <c r="G63" s="355"/>
      <c r="H63" s="361"/>
      <c r="I63" s="355"/>
      <c r="J63" s="355"/>
    </row>
    <row r="64" spans="1:10" ht="17.25" customHeight="1">
      <c r="A64" s="293"/>
      <c r="B64" s="294"/>
      <c r="C64" s="287"/>
      <c r="D64" s="29" t="s">
        <v>2024</v>
      </c>
      <c r="E64" s="358"/>
      <c r="F64" s="361"/>
      <c r="G64" s="355"/>
      <c r="H64" s="361"/>
      <c r="I64" s="355"/>
      <c r="J64" s="355"/>
    </row>
    <row r="65" spans="1:10" ht="16.5" customHeight="1">
      <c r="A65" s="293">
        <v>12</v>
      </c>
      <c r="B65" s="294" t="s">
        <v>2064</v>
      </c>
      <c r="C65" s="287" t="s">
        <v>16</v>
      </c>
      <c r="D65" s="29" t="s">
        <v>1933</v>
      </c>
      <c r="E65" s="358"/>
      <c r="F65" s="361"/>
      <c r="G65" s="355"/>
      <c r="H65" s="361"/>
      <c r="I65" s="355"/>
      <c r="J65" s="355"/>
    </row>
    <row r="66" spans="1:10" ht="18" customHeight="1">
      <c r="A66" s="293"/>
      <c r="B66" s="294"/>
      <c r="C66" s="287"/>
      <c r="D66" s="29" t="s">
        <v>2053</v>
      </c>
      <c r="E66" s="358"/>
      <c r="F66" s="361"/>
      <c r="G66" s="355"/>
      <c r="H66" s="361"/>
      <c r="I66" s="355"/>
      <c r="J66" s="355"/>
    </row>
    <row r="67" spans="1:10" ht="16.5" customHeight="1">
      <c r="A67" s="293"/>
      <c r="B67" s="294"/>
      <c r="C67" s="287"/>
      <c r="D67" s="29" t="s">
        <v>2024</v>
      </c>
      <c r="E67" s="358"/>
      <c r="F67" s="361"/>
      <c r="G67" s="355"/>
      <c r="H67" s="361"/>
      <c r="I67" s="355"/>
      <c r="J67" s="355"/>
    </row>
    <row r="68" spans="1:10" ht="15.75" customHeight="1">
      <c r="A68" s="293">
        <v>13</v>
      </c>
      <c r="B68" s="294" t="s">
        <v>2065</v>
      </c>
      <c r="C68" s="287" t="s">
        <v>17</v>
      </c>
      <c r="D68" s="29" t="s">
        <v>1933</v>
      </c>
      <c r="E68" s="358"/>
      <c r="F68" s="361"/>
      <c r="G68" s="355"/>
      <c r="H68" s="361"/>
      <c r="I68" s="355"/>
      <c r="J68" s="355"/>
    </row>
    <row r="69" spans="1:10" ht="18" customHeight="1">
      <c r="A69" s="293"/>
      <c r="B69" s="294"/>
      <c r="C69" s="287"/>
      <c r="D69" s="29" t="s">
        <v>2053</v>
      </c>
      <c r="E69" s="358"/>
      <c r="F69" s="361"/>
      <c r="G69" s="355"/>
      <c r="H69" s="361"/>
      <c r="I69" s="355"/>
      <c r="J69" s="355"/>
    </row>
    <row r="70" spans="1:10" ht="35.25" customHeight="1" thickBot="1">
      <c r="A70" s="256"/>
      <c r="B70" s="257"/>
      <c r="C70" s="334"/>
      <c r="D70" s="53" t="s">
        <v>2024</v>
      </c>
      <c r="E70" s="358"/>
      <c r="F70" s="361"/>
      <c r="G70" s="355"/>
      <c r="H70" s="361"/>
      <c r="I70" s="355"/>
      <c r="J70" s="355"/>
    </row>
    <row r="71" spans="1:10" ht="17.25" customHeight="1">
      <c r="A71" s="335">
        <v>14</v>
      </c>
      <c r="B71" s="337" t="s">
        <v>772</v>
      </c>
      <c r="C71" s="267" t="s">
        <v>725</v>
      </c>
      <c r="D71" s="46" t="s">
        <v>2022</v>
      </c>
      <c r="E71" s="358"/>
      <c r="F71" s="361"/>
      <c r="G71" s="355"/>
      <c r="H71" s="361"/>
      <c r="I71" s="355"/>
      <c r="J71" s="355"/>
    </row>
    <row r="72" spans="1:10" ht="141.75" customHeight="1" hidden="1">
      <c r="A72" s="336"/>
      <c r="B72" s="338"/>
      <c r="C72" s="287"/>
      <c r="D72" s="29" t="s">
        <v>2053</v>
      </c>
      <c r="E72" s="358"/>
      <c r="F72" s="361"/>
      <c r="G72" s="355"/>
      <c r="H72" s="361"/>
      <c r="I72" s="355"/>
      <c r="J72" s="355"/>
    </row>
    <row r="73" spans="1:10" ht="141.75" customHeight="1" hidden="1">
      <c r="A73" s="336"/>
      <c r="B73" s="338"/>
      <c r="C73" s="287"/>
      <c r="D73" s="29" t="s">
        <v>2024</v>
      </c>
      <c r="E73" s="358"/>
      <c r="F73" s="361"/>
      <c r="G73" s="355"/>
      <c r="H73" s="361"/>
      <c r="I73" s="355"/>
      <c r="J73" s="355"/>
    </row>
    <row r="74" spans="1:10" ht="37.5" customHeight="1">
      <c r="A74" s="336"/>
      <c r="B74" s="338"/>
      <c r="C74" s="287" t="s">
        <v>727</v>
      </c>
      <c r="D74" s="29" t="s">
        <v>1933</v>
      </c>
      <c r="E74" s="358"/>
      <c r="F74" s="361"/>
      <c r="G74" s="355"/>
      <c r="H74" s="361"/>
      <c r="I74" s="355"/>
      <c r="J74" s="355"/>
    </row>
    <row r="75" spans="1:10" ht="141.75" customHeight="1" hidden="1">
      <c r="A75" s="336"/>
      <c r="B75" s="338"/>
      <c r="C75" s="287"/>
      <c r="D75" s="29" t="s">
        <v>2053</v>
      </c>
      <c r="E75" s="358"/>
      <c r="F75" s="361"/>
      <c r="G75" s="355"/>
      <c r="H75" s="361"/>
      <c r="I75" s="355"/>
      <c r="J75" s="355"/>
    </row>
    <row r="76" spans="1:10" ht="17.25" customHeight="1">
      <c r="A76" s="336"/>
      <c r="B76" s="338"/>
      <c r="C76" s="287"/>
      <c r="D76" s="29" t="s">
        <v>2024</v>
      </c>
      <c r="E76" s="358"/>
      <c r="F76" s="361"/>
      <c r="G76" s="355"/>
      <c r="H76" s="361"/>
      <c r="I76" s="355"/>
      <c r="J76" s="355"/>
    </row>
    <row r="77" spans="1:10" ht="36.75" customHeight="1">
      <c r="A77" s="336"/>
      <c r="B77" s="338"/>
      <c r="C77" s="287" t="s">
        <v>731</v>
      </c>
      <c r="D77" s="29" t="s">
        <v>1933</v>
      </c>
      <c r="E77" s="358"/>
      <c r="F77" s="361"/>
      <c r="G77" s="355"/>
      <c r="H77" s="361"/>
      <c r="I77" s="355"/>
      <c r="J77" s="355"/>
    </row>
    <row r="78" spans="1:10" ht="37.5" customHeight="1">
      <c r="A78" s="336"/>
      <c r="B78" s="338"/>
      <c r="C78" s="287"/>
      <c r="D78" s="29" t="s">
        <v>2053</v>
      </c>
      <c r="E78" s="358"/>
      <c r="F78" s="361"/>
      <c r="G78" s="355"/>
      <c r="H78" s="361"/>
      <c r="I78" s="355"/>
      <c r="J78" s="355"/>
    </row>
    <row r="79" spans="1:10" ht="33.75" customHeight="1">
      <c r="A79" s="336"/>
      <c r="B79" s="338"/>
      <c r="C79" s="287"/>
      <c r="D79" s="29" t="s">
        <v>2024</v>
      </c>
      <c r="E79" s="358"/>
      <c r="F79" s="361"/>
      <c r="G79" s="355"/>
      <c r="H79" s="361"/>
      <c r="I79" s="355"/>
      <c r="J79" s="355"/>
    </row>
    <row r="80" spans="1:10" ht="32.25" customHeight="1">
      <c r="A80" s="336"/>
      <c r="B80" s="338"/>
      <c r="C80" s="287" t="s">
        <v>734</v>
      </c>
      <c r="D80" s="29" t="s">
        <v>1933</v>
      </c>
      <c r="E80" s="358"/>
      <c r="F80" s="361"/>
      <c r="G80" s="355"/>
      <c r="H80" s="361"/>
      <c r="I80" s="355"/>
      <c r="J80" s="355"/>
    </row>
    <row r="81" spans="1:10" ht="33.75" customHeight="1">
      <c r="A81" s="336"/>
      <c r="B81" s="338"/>
      <c r="C81" s="287"/>
      <c r="D81" s="29" t="s">
        <v>2053</v>
      </c>
      <c r="E81" s="358"/>
      <c r="F81" s="361"/>
      <c r="G81" s="355"/>
      <c r="H81" s="361"/>
      <c r="I81" s="355"/>
      <c r="J81" s="355"/>
    </row>
    <row r="82" spans="1:10" ht="35.25" customHeight="1">
      <c r="A82" s="336"/>
      <c r="B82" s="338"/>
      <c r="C82" s="287"/>
      <c r="D82" s="29" t="s">
        <v>2024</v>
      </c>
      <c r="E82" s="358"/>
      <c r="F82" s="361"/>
      <c r="G82" s="355"/>
      <c r="H82" s="361"/>
      <c r="I82" s="355"/>
      <c r="J82" s="355"/>
    </row>
    <row r="83" spans="1:10" ht="53.25" customHeight="1">
      <c r="A83" s="336"/>
      <c r="B83" s="338"/>
      <c r="C83" s="287" t="s">
        <v>736</v>
      </c>
      <c r="D83" s="29" t="s">
        <v>1933</v>
      </c>
      <c r="E83" s="358"/>
      <c r="F83" s="361"/>
      <c r="G83" s="355"/>
      <c r="H83" s="361"/>
      <c r="I83" s="355"/>
      <c r="J83" s="355"/>
    </row>
    <row r="84" spans="1:10" ht="36" customHeight="1">
      <c r="A84" s="336"/>
      <c r="B84" s="338"/>
      <c r="C84" s="287"/>
      <c r="D84" s="29" t="s">
        <v>2053</v>
      </c>
      <c r="E84" s="358"/>
      <c r="F84" s="361"/>
      <c r="G84" s="355"/>
      <c r="H84" s="361"/>
      <c r="I84" s="355"/>
      <c r="J84" s="355"/>
    </row>
    <row r="85" spans="1:10" ht="33.75" customHeight="1">
      <c r="A85" s="336"/>
      <c r="B85" s="338"/>
      <c r="C85" s="287"/>
      <c r="D85" s="29" t="s">
        <v>2024</v>
      </c>
      <c r="E85" s="358"/>
      <c r="F85" s="361"/>
      <c r="G85" s="355"/>
      <c r="H85" s="361"/>
      <c r="I85" s="355"/>
      <c r="J85" s="355"/>
    </row>
    <row r="86" spans="1:10" ht="57" customHeight="1">
      <c r="A86" s="336"/>
      <c r="B86" s="338"/>
      <c r="C86" s="287" t="s">
        <v>738</v>
      </c>
      <c r="D86" s="29" t="s">
        <v>1933</v>
      </c>
      <c r="E86" s="358"/>
      <c r="F86" s="361"/>
      <c r="G86" s="355"/>
      <c r="H86" s="361"/>
      <c r="I86" s="355"/>
      <c r="J86" s="355"/>
    </row>
    <row r="87" spans="1:10" ht="141.75" customHeight="1" hidden="1">
      <c r="A87" s="336"/>
      <c r="B87" s="338"/>
      <c r="C87" s="287"/>
      <c r="D87" s="29" t="s">
        <v>2023</v>
      </c>
      <c r="E87" s="358"/>
      <c r="F87" s="361"/>
      <c r="G87" s="355"/>
      <c r="H87" s="361"/>
      <c r="I87" s="355"/>
      <c r="J87" s="355"/>
    </row>
    <row r="88" spans="1:10" ht="43.5" customHeight="1">
      <c r="A88" s="336"/>
      <c r="B88" s="338"/>
      <c r="C88" s="287"/>
      <c r="D88" s="29" t="s">
        <v>2024</v>
      </c>
      <c r="E88" s="358"/>
      <c r="F88" s="361"/>
      <c r="G88" s="355"/>
      <c r="H88" s="361"/>
      <c r="I88" s="355"/>
      <c r="J88" s="355"/>
    </row>
    <row r="89" spans="1:10" ht="39.75" customHeight="1">
      <c r="A89" s="336"/>
      <c r="B89" s="338"/>
      <c r="C89" s="287" t="s">
        <v>739</v>
      </c>
      <c r="D89" s="29" t="s">
        <v>1933</v>
      </c>
      <c r="E89" s="358"/>
      <c r="F89" s="361"/>
      <c r="G89" s="355"/>
      <c r="H89" s="361"/>
      <c r="I89" s="355"/>
      <c r="J89" s="355"/>
    </row>
    <row r="90" spans="1:10" ht="33.75" customHeight="1">
      <c r="A90" s="336"/>
      <c r="B90" s="338"/>
      <c r="C90" s="287"/>
      <c r="D90" s="29" t="s">
        <v>2053</v>
      </c>
      <c r="E90" s="358"/>
      <c r="F90" s="361"/>
      <c r="G90" s="355"/>
      <c r="H90" s="361"/>
      <c r="I90" s="355"/>
      <c r="J90" s="355"/>
    </row>
    <row r="91" spans="1:10" ht="35.25" customHeight="1">
      <c r="A91" s="336"/>
      <c r="B91" s="338"/>
      <c r="C91" s="287"/>
      <c r="D91" s="29" t="s">
        <v>2024</v>
      </c>
      <c r="E91" s="358"/>
      <c r="F91" s="361"/>
      <c r="G91" s="355"/>
      <c r="H91" s="361"/>
      <c r="I91" s="355"/>
      <c r="J91" s="355"/>
    </row>
    <row r="92" spans="1:10" ht="141.75" customHeight="1" hidden="1">
      <c r="A92" s="336"/>
      <c r="B92" s="338"/>
      <c r="C92" s="287" t="s">
        <v>740</v>
      </c>
      <c r="D92" s="29" t="s">
        <v>1933</v>
      </c>
      <c r="E92" s="358"/>
      <c r="F92" s="361"/>
      <c r="G92" s="355"/>
      <c r="H92" s="361"/>
      <c r="I92" s="355"/>
      <c r="J92" s="355"/>
    </row>
    <row r="93" spans="1:10" ht="35.25" customHeight="1">
      <c r="A93" s="336"/>
      <c r="B93" s="338"/>
      <c r="C93" s="287"/>
      <c r="D93" s="29" t="s">
        <v>2053</v>
      </c>
      <c r="E93" s="358"/>
      <c r="F93" s="361"/>
      <c r="G93" s="355"/>
      <c r="H93" s="361"/>
      <c r="I93" s="355"/>
      <c r="J93" s="355"/>
    </row>
    <row r="94" spans="1:10" ht="141.75" customHeight="1" hidden="1">
      <c r="A94" s="336"/>
      <c r="B94" s="338"/>
      <c r="C94" s="287"/>
      <c r="D94" s="29" t="s">
        <v>2024</v>
      </c>
      <c r="E94" s="358"/>
      <c r="F94" s="361"/>
      <c r="G94" s="355"/>
      <c r="H94" s="361"/>
      <c r="I94" s="355"/>
      <c r="J94" s="355"/>
    </row>
    <row r="95" spans="1:10" ht="22.5" customHeight="1">
      <c r="A95" s="293">
        <v>15</v>
      </c>
      <c r="B95" s="287" t="s">
        <v>773</v>
      </c>
      <c r="C95" s="289" t="s">
        <v>770</v>
      </c>
      <c r="D95" s="37" t="s">
        <v>1933</v>
      </c>
      <c r="E95" s="358"/>
      <c r="F95" s="361"/>
      <c r="G95" s="355"/>
      <c r="H95" s="361"/>
      <c r="I95" s="355"/>
      <c r="J95" s="355"/>
    </row>
    <row r="96" spans="1:10" ht="21" customHeight="1">
      <c r="A96" s="293"/>
      <c r="B96" s="287"/>
      <c r="C96" s="289"/>
      <c r="D96" s="37" t="s">
        <v>2053</v>
      </c>
      <c r="E96" s="358"/>
      <c r="F96" s="361"/>
      <c r="G96" s="355"/>
      <c r="H96" s="361"/>
      <c r="I96" s="355"/>
      <c r="J96" s="355"/>
    </row>
    <row r="97" spans="1:10" ht="18.75" customHeight="1">
      <c r="A97" s="293"/>
      <c r="B97" s="287"/>
      <c r="C97" s="290"/>
      <c r="D97" s="37" t="s">
        <v>2024</v>
      </c>
      <c r="E97" s="358"/>
      <c r="F97" s="361"/>
      <c r="G97" s="355"/>
      <c r="H97" s="361"/>
      <c r="I97" s="355"/>
      <c r="J97" s="355"/>
    </row>
    <row r="98" spans="1:10" ht="21" customHeight="1">
      <c r="A98" s="293"/>
      <c r="B98" s="287"/>
      <c r="C98" s="288" t="s">
        <v>769</v>
      </c>
      <c r="D98" s="37" t="s">
        <v>1933</v>
      </c>
      <c r="E98" s="358"/>
      <c r="F98" s="361"/>
      <c r="G98" s="355"/>
      <c r="H98" s="361"/>
      <c r="I98" s="355"/>
      <c r="J98" s="355"/>
    </row>
    <row r="99" spans="1:10" ht="20.25" customHeight="1">
      <c r="A99" s="293"/>
      <c r="B99" s="287"/>
      <c r="C99" s="289"/>
      <c r="D99" s="37" t="s">
        <v>2053</v>
      </c>
      <c r="E99" s="358"/>
      <c r="F99" s="361"/>
      <c r="G99" s="355"/>
      <c r="H99" s="361"/>
      <c r="I99" s="355"/>
      <c r="J99" s="355"/>
    </row>
    <row r="100" spans="1:10" ht="18" customHeight="1">
      <c r="A100" s="293"/>
      <c r="B100" s="287"/>
      <c r="C100" s="290"/>
      <c r="D100" s="37" t="s">
        <v>2024</v>
      </c>
      <c r="E100" s="358"/>
      <c r="F100" s="361"/>
      <c r="G100" s="355"/>
      <c r="H100" s="361"/>
      <c r="I100" s="355"/>
      <c r="J100" s="355"/>
    </row>
    <row r="101" spans="1:10" ht="17.25" customHeight="1">
      <c r="A101" s="293"/>
      <c r="B101" s="287"/>
      <c r="C101" s="288" t="s">
        <v>768</v>
      </c>
      <c r="D101" s="37" t="s">
        <v>1933</v>
      </c>
      <c r="E101" s="358"/>
      <c r="F101" s="361"/>
      <c r="G101" s="355"/>
      <c r="H101" s="361"/>
      <c r="I101" s="355"/>
      <c r="J101" s="355"/>
    </row>
    <row r="102" spans="1:10" ht="20.25" customHeight="1">
      <c r="A102" s="293"/>
      <c r="B102" s="287"/>
      <c r="C102" s="289"/>
      <c r="D102" s="37" t="s">
        <v>2053</v>
      </c>
      <c r="E102" s="358"/>
      <c r="F102" s="361"/>
      <c r="G102" s="355"/>
      <c r="H102" s="361"/>
      <c r="I102" s="355"/>
      <c r="J102" s="355"/>
    </row>
    <row r="103" spans="1:10" ht="141.75" customHeight="1" hidden="1">
      <c r="A103" s="293"/>
      <c r="B103" s="287"/>
      <c r="C103" s="290"/>
      <c r="D103" s="37" t="s">
        <v>2024</v>
      </c>
      <c r="E103" s="358"/>
      <c r="F103" s="361"/>
      <c r="G103" s="355"/>
      <c r="H103" s="361"/>
      <c r="I103" s="355"/>
      <c r="J103" s="355"/>
    </row>
    <row r="104" spans="1:10" ht="141.75" customHeight="1" hidden="1">
      <c r="A104" s="293"/>
      <c r="B104" s="287"/>
      <c r="C104" s="289" t="s">
        <v>767</v>
      </c>
      <c r="D104" s="37" t="s">
        <v>1933</v>
      </c>
      <c r="E104" s="358"/>
      <c r="F104" s="361"/>
      <c r="G104" s="355"/>
      <c r="H104" s="361"/>
      <c r="I104" s="355"/>
      <c r="J104" s="355"/>
    </row>
    <row r="105" spans="1:10" ht="141.75" customHeight="1" hidden="1">
      <c r="A105" s="293"/>
      <c r="B105" s="287"/>
      <c r="C105" s="289"/>
      <c r="D105" s="37" t="s">
        <v>2053</v>
      </c>
      <c r="E105" s="358"/>
      <c r="F105" s="361"/>
      <c r="G105" s="355"/>
      <c r="H105" s="361"/>
      <c r="I105" s="355"/>
      <c r="J105" s="355"/>
    </row>
    <row r="106" spans="1:10" ht="21.75" customHeight="1">
      <c r="A106" s="293"/>
      <c r="B106" s="287"/>
      <c r="C106" s="290"/>
      <c r="D106" s="37" t="s">
        <v>2024</v>
      </c>
      <c r="E106" s="358"/>
      <c r="F106" s="361"/>
      <c r="G106" s="355"/>
      <c r="H106" s="361"/>
      <c r="I106" s="355"/>
      <c r="J106" s="355"/>
    </row>
    <row r="107" spans="1:10" ht="21.75" customHeight="1">
      <c r="A107" s="293">
        <v>16</v>
      </c>
      <c r="B107" s="287" t="s">
        <v>774</v>
      </c>
      <c r="C107" s="258" t="s">
        <v>766</v>
      </c>
      <c r="D107" s="37" t="s">
        <v>1933</v>
      </c>
      <c r="E107" s="358"/>
      <c r="F107" s="361"/>
      <c r="G107" s="355"/>
      <c r="H107" s="361"/>
      <c r="I107" s="355"/>
      <c r="J107" s="355"/>
    </row>
    <row r="108" spans="1:10" ht="141.75" customHeight="1" hidden="1">
      <c r="A108" s="293"/>
      <c r="B108" s="287"/>
      <c r="C108" s="258"/>
      <c r="D108" s="37" t="s">
        <v>2053</v>
      </c>
      <c r="E108" s="358"/>
      <c r="F108" s="361"/>
      <c r="G108" s="355"/>
      <c r="H108" s="361"/>
      <c r="I108" s="355"/>
      <c r="J108" s="355"/>
    </row>
    <row r="109" spans="1:10" ht="141.75" customHeight="1" hidden="1">
      <c r="A109" s="293"/>
      <c r="B109" s="287"/>
      <c r="C109" s="258"/>
      <c r="D109" s="37" t="s">
        <v>2024</v>
      </c>
      <c r="E109" s="358"/>
      <c r="F109" s="361"/>
      <c r="G109" s="355"/>
      <c r="H109" s="361"/>
      <c r="I109" s="355"/>
      <c r="J109" s="355"/>
    </row>
    <row r="110" spans="1:11" ht="157.5" customHeight="1">
      <c r="A110" s="293"/>
      <c r="B110" s="287"/>
      <c r="C110" s="287" t="s">
        <v>765</v>
      </c>
      <c r="D110" s="37" t="s">
        <v>1933</v>
      </c>
      <c r="E110" s="358"/>
      <c r="F110" s="361"/>
      <c r="G110" s="355"/>
      <c r="H110" s="361"/>
      <c r="I110" s="355"/>
      <c r="J110" s="355"/>
      <c r="K110" s="34"/>
    </row>
    <row r="111" spans="1:11" ht="141.75" customHeight="1">
      <c r="A111" s="293"/>
      <c r="B111" s="287"/>
      <c r="C111" s="287"/>
      <c r="D111" s="37" t="s">
        <v>2053</v>
      </c>
      <c r="E111" s="358"/>
      <c r="F111" s="361"/>
      <c r="G111" s="355"/>
      <c r="H111" s="361"/>
      <c r="I111" s="355"/>
      <c r="J111" s="355"/>
      <c r="K111" s="34"/>
    </row>
    <row r="112" spans="1:11" ht="141.75" customHeight="1">
      <c r="A112" s="293"/>
      <c r="B112" s="287"/>
      <c r="C112" s="287"/>
      <c r="D112" s="37" t="s">
        <v>2024</v>
      </c>
      <c r="E112" s="358"/>
      <c r="F112" s="361"/>
      <c r="G112" s="355"/>
      <c r="H112" s="361"/>
      <c r="I112" s="355"/>
      <c r="J112" s="355"/>
      <c r="K112" s="34"/>
    </row>
    <row r="113" spans="1:11" ht="141.75" customHeight="1">
      <c r="A113" s="293">
        <v>17</v>
      </c>
      <c r="B113" s="287" t="s">
        <v>775</v>
      </c>
      <c r="C113" s="289" t="s">
        <v>764</v>
      </c>
      <c r="D113" s="37" t="s">
        <v>2022</v>
      </c>
      <c r="E113" s="358"/>
      <c r="F113" s="361"/>
      <c r="G113" s="355"/>
      <c r="H113" s="361"/>
      <c r="I113" s="355"/>
      <c r="J113" s="355"/>
      <c r="K113" s="34"/>
    </row>
    <row r="114" spans="1:11" ht="141.75" customHeight="1">
      <c r="A114" s="293"/>
      <c r="B114" s="287"/>
      <c r="C114" s="289"/>
      <c r="D114" s="37" t="s">
        <v>2053</v>
      </c>
      <c r="E114" s="358"/>
      <c r="F114" s="361"/>
      <c r="G114" s="355"/>
      <c r="H114" s="361"/>
      <c r="I114" s="355"/>
      <c r="J114" s="355"/>
      <c r="K114" s="34"/>
    </row>
    <row r="115" spans="1:11" ht="141.75" customHeight="1">
      <c r="A115" s="293"/>
      <c r="B115" s="287"/>
      <c r="C115" s="290"/>
      <c r="D115" s="37" t="s">
        <v>2024</v>
      </c>
      <c r="E115" s="358"/>
      <c r="F115" s="361"/>
      <c r="G115" s="355"/>
      <c r="H115" s="361"/>
      <c r="I115" s="355"/>
      <c r="J115" s="355"/>
      <c r="K115" s="34"/>
    </row>
    <row r="116" spans="1:11" ht="141.75" customHeight="1">
      <c r="A116" s="293">
        <v>18</v>
      </c>
      <c r="B116" s="287" t="s">
        <v>776</v>
      </c>
      <c r="C116" s="289" t="s">
        <v>771</v>
      </c>
      <c r="D116" s="37" t="s">
        <v>1933</v>
      </c>
      <c r="E116" s="358"/>
      <c r="F116" s="361"/>
      <c r="G116" s="355"/>
      <c r="H116" s="361"/>
      <c r="I116" s="355"/>
      <c r="J116" s="355"/>
      <c r="K116" s="34"/>
    </row>
    <row r="117" spans="1:11" ht="141.75" customHeight="1">
      <c r="A117" s="293"/>
      <c r="B117" s="287"/>
      <c r="C117" s="289"/>
      <c r="D117" s="37" t="s">
        <v>2023</v>
      </c>
      <c r="E117" s="358"/>
      <c r="F117" s="361"/>
      <c r="G117" s="355"/>
      <c r="H117" s="361"/>
      <c r="I117" s="355"/>
      <c r="J117" s="355"/>
      <c r="K117" s="34"/>
    </row>
    <row r="118" spans="1:10" ht="31.5">
      <c r="A118" s="293"/>
      <c r="B118" s="287"/>
      <c r="C118" s="290"/>
      <c r="D118" s="37" t="s">
        <v>2024</v>
      </c>
      <c r="E118" s="358"/>
      <c r="F118" s="361"/>
      <c r="G118" s="355"/>
      <c r="H118" s="361"/>
      <c r="I118" s="355"/>
      <c r="J118" s="355"/>
    </row>
    <row r="119" spans="1:10" ht="15.75">
      <c r="A119" s="259">
        <v>19</v>
      </c>
      <c r="B119" s="288" t="s">
        <v>777</v>
      </c>
      <c r="C119" s="289" t="s">
        <v>763</v>
      </c>
      <c r="D119" s="37" t="s">
        <v>1933</v>
      </c>
      <c r="E119" s="358"/>
      <c r="F119" s="361"/>
      <c r="G119" s="355"/>
      <c r="H119" s="361"/>
      <c r="I119" s="355"/>
      <c r="J119" s="355"/>
    </row>
    <row r="120" spans="1:10" ht="47.25">
      <c r="A120" s="260"/>
      <c r="B120" s="289"/>
      <c r="C120" s="289"/>
      <c r="D120" s="37" t="s">
        <v>2053</v>
      </c>
      <c r="E120" s="358"/>
      <c r="F120" s="361"/>
      <c r="G120" s="355"/>
      <c r="H120" s="361"/>
      <c r="I120" s="355"/>
      <c r="J120" s="355"/>
    </row>
    <row r="121" spans="1:10" ht="31.5">
      <c r="A121" s="260"/>
      <c r="B121" s="289"/>
      <c r="C121" s="290"/>
      <c r="D121" s="37" t="s">
        <v>2024</v>
      </c>
      <c r="E121" s="358"/>
      <c r="F121" s="361"/>
      <c r="G121" s="355"/>
      <c r="H121" s="361"/>
      <c r="I121" s="355"/>
      <c r="J121" s="355"/>
    </row>
    <row r="122" spans="1:10" ht="15.75">
      <c r="A122" s="260"/>
      <c r="B122" s="289"/>
      <c r="C122" s="289" t="s">
        <v>762</v>
      </c>
      <c r="D122" s="37" t="s">
        <v>1933</v>
      </c>
      <c r="E122" s="358"/>
      <c r="F122" s="361"/>
      <c r="G122" s="355"/>
      <c r="H122" s="361"/>
      <c r="I122" s="355"/>
      <c r="J122" s="355"/>
    </row>
    <row r="123" spans="1:10" ht="47.25">
      <c r="A123" s="260"/>
      <c r="B123" s="289"/>
      <c r="C123" s="289"/>
      <c r="D123" s="37" t="s">
        <v>2053</v>
      </c>
      <c r="E123" s="358"/>
      <c r="F123" s="361"/>
      <c r="G123" s="355"/>
      <c r="H123" s="361"/>
      <c r="I123" s="355"/>
      <c r="J123" s="355"/>
    </row>
    <row r="124" spans="1:10" ht="32.25" thickBot="1">
      <c r="A124" s="212"/>
      <c r="B124" s="295"/>
      <c r="C124" s="295"/>
      <c r="D124" s="40" t="s">
        <v>2024</v>
      </c>
      <c r="E124" s="358"/>
      <c r="F124" s="361"/>
      <c r="G124" s="355"/>
      <c r="H124" s="361"/>
      <c r="I124" s="355"/>
      <c r="J124" s="355"/>
    </row>
    <row r="125" spans="1:10" ht="15.75">
      <c r="A125" s="271">
        <v>20</v>
      </c>
      <c r="B125" s="267" t="s">
        <v>791</v>
      </c>
      <c r="C125" s="267" t="s">
        <v>2021</v>
      </c>
      <c r="D125" s="46" t="s">
        <v>1933</v>
      </c>
      <c r="E125" s="358"/>
      <c r="F125" s="361"/>
      <c r="G125" s="355"/>
      <c r="H125" s="361"/>
      <c r="I125" s="355"/>
      <c r="J125" s="355"/>
    </row>
    <row r="126" spans="1:10" ht="47.25">
      <c r="A126" s="293"/>
      <c r="B126" s="287"/>
      <c r="C126" s="287"/>
      <c r="D126" s="29" t="s">
        <v>2053</v>
      </c>
      <c r="E126" s="358"/>
      <c r="F126" s="361"/>
      <c r="G126" s="355"/>
      <c r="H126" s="361"/>
      <c r="I126" s="355"/>
      <c r="J126" s="355"/>
    </row>
    <row r="127" spans="1:10" ht="31.5">
      <c r="A127" s="293"/>
      <c r="B127" s="287"/>
      <c r="C127" s="287"/>
      <c r="D127" s="29" t="s">
        <v>2024</v>
      </c>
      <c r="E127" s="358"/>
      <c r="F127" s="361"/>
      <c r="G127" s="355"/>
      <c r="H127" s="361"/>
      <c r="I127" s="355"/>
      <c r="J127" s="355"/>
    </row>
    <row r="128" spans="1:10" ht="15.75">
      <c r="A128" s="293"/>
      <c r="B128" s="287"/>
      <c r="C128" s="287" t="s">
        <v>2025</v>
      </c>
      <c r="D128" s="29" t="s">
        <v>1933</v>
      </c>
      <c r="E128" s="358"/>
      <c r="F128" s="361"/>
      <c r="G128" s="355"/>
      <c r="H128" s="361"/>
      <c r="I128" s="355"/>
      <c r="J128" s="355"/>
    </row>
    <row r="129" spans="1:10" ht="47.25">
      <c r="A129" s="293"/>
      <c r="B129" s="287"/>
      <c r="C129" s="287"/>
      <c r="D129" s="29" t="s">
        <v>2053</v>
      </c>
      <c r="E129" s="358"/>
      <c r="F129" s="361"/>
      <c r="G129" s="355"/>
      <c r="H129" s="361"/>
      <c r="I129" s="355"/>
      <c r="J129" s="355"/>
    </row>
    <row r="130" spans="1:10" ht="31.5">
      <c r="A130" s="293"/>
      <c r="B130" s="287"/>
      <c r="C130" s="287"/>
      <c r="D130" s="29" t="s">
        <v>2024</v>
      </c>
      <c r="E130" s="358"/>
      <c r="F130" s="361"/>
      <c r="G130" s="355"/>
      <c r="H130" s="361"/>
      <c r="I130" s="355"/>
      <c r="J130" s="355"/>
    </row>
    <row r="131" spans="1:10" ht="15.75">
      <c r="A131" s="293"/>
      <c r="B131" s="287"/>
      <c r="C131" s="287" t="s">
        <v>2027</v>
      </c>
      <c r="D131" s="29" t="s">
        <v>1933</v>
      </c>
      <c r="E131" s="358"/>
      <c r="F131" s="361"/>
      <c r="G131" s="355"/>
      <c r="H131" s="361"/>
      <c r="I131" s="355"/>
      <c r="J131" s="355"/>
    </row>
    <row r="132" spans="1:10" ht="47.25">
      <c r="A132" s="293"/>
      <c r="B132" s="287"/>
      <c r="C132" s="287"/>
      <c r="D132" s="29" t="s">
        <v>2053</v>
      </c>
      <c r="E132" s="358"/>
      <c r="F132" s="361"/>
      <c r="G132" s="355"/>
      <c r="H132" s="361"/>
      <c r="I132" s="355"/>
      <c r="J132" s="355"/>
    </row>
    <row r="133" spans="1:10" ht="32.25" thickBot="1">
      <c r="A133" s="256"/>
      <c r="B133" s="334"/>
      <c r="C133" s="334"/>
      <c r="D133" s="53" t="s">
        <v>2024</v>
      </c>
      <c r="E133" s="358"/>
      <c r="F133" s="361"/>
      <c r="G133" s="355"/>
      <c r="H133" s="361"/>
      <c r="I133" s="355"/>
      <c r="J133" s="355"/>
    </row>
    <row r="134" spans="1:10" ht="15.75">
      <c r="A134" s="332">
        <v>21</v>
      </c>
      <c r="B134" s="333" t="s">
        <v>45</v>
      </c>
      <c r="C134" s="333" t="s">
        <v>1952</v>
      </c>
      <c r="D134" s="87" t="s">
        <v>504</v>
      </c>
      <c r="E134" s="358"/>
      <c r="F134" s="361"/>
      <c r="G134" s="355"/>
      <c r="H134" s="361"/>
      <c r="I134" s="355"/>
      <c r="J134" s="355"/>
    </row>
    <row r="135" spans="1:10" ht="47.25">
      <c r="A135" s="325"/>
      <c r="B135" s="328"/>
      <c r="C135" s="328"/>
      <c r="D135" s="31" t="s">
        <v>505</v>
      </c>
      <c r="E135" s="358"/>
      <c r="F135" s="361"/>
      <c r="G135" s="355"/>
      <c r="H135" s="361"/>
      <c r="I135" s="355"/>
      <c r="J135" s="355"/>
    </row>
    <row r="136" spans="1:10" ht="31.5">
      <c r="A136" s="325"/>
      <c r="B136" s="328"/>
      <c r="C136" s="330"/>
      <c r="D136" s="31" t="s">
        <v>506</v>
      </c>
      <c r="E136" s="358"/>
      <c r="F136" s="361"/>
      <c r="G136" s="355"/>
      <c r="H136" s="361"/>
      <c r="I136" s="355"/>
      <c r="J136" s="355"/>
    </row>
    <row r="137" spans="1:10" ht="15.75">
      <c r="A137" s="325"/>
      <c r="B137" s="328"/>
      <c r="C137" s="327" t="s">
        <v>1953</v>
      </c>
      <c r="D137" s="31" t="s">
        <v>504</v>
      </c>
      <c r="E137" s="358"/>
      <c r="F137" s="361"/>
      <c r="G137" s="355"/>
      <c r="H137" s="361"/>
      <c r="I137" s="355"/>
      <c r="J137" s="355"/>
    </row>
    <row r="138" spans="1:10" ht="47.25">
      <c r="A138" s="325"/>
      <c r="B138" s="328"/>
      <c r="C138" s="328"/>
      <c r="D138" s="31" t="s">
        <v>505</v>
      </c>
      <c r="E138" s="358"/>
      <c r="F138" s="361"/>
      <c r="G138" s="355"/>
      <c r="H138" s="361"/>
      <c r="I138" s="355"/>
      <c r="J138" s="355"/>
    </row>
    <row r="139" spans="1:10" ht="31.5">
      <c r="A139" s="325"/>
      <c r="B139" s="328"/>
      <c r="C139" s="330"/>
      <c r="D139" s="31" t="s">
        <v>506</v>
      </c>
      <c r="E139" s="358"/>
      <c r="F139" s="361"/>
      <c r="G139" s="355"/>
      <c r="H139" s="361"/>
      <c r="I139" s="355"/>
      <c r="J139" s="355"/>
    </row>
    <row r="140" spans="1:10" ht="15.75">
      <c r="A140" s="325"/>
      <c r="B140" s="328"/>
      <c r="C140" s="327" t="s">
        <v>1939</v>
      </c>
      <c r="D140" s="31" t="s">
        <v>504</v>
      </c>
      <c r="E140" s="358"/>
      <c r="F140" s="361"/>
      <c r="G140" s="355"/>
      <c r="H140" s="361"/>
      <c r="I140" s="355"/>
      <c r="J140" s="355"/>
    </row>
    <row r="141" spans="1:10" ht="47.25">
      <c r="A141" s="325"/>
      <c r="B141" s="328"/>
      <c r="C141" s="328"/>
      <c r="D141" s="31" t="s">
        <v>505</v>
      </c>
      <c r="E141" s="358"/>
      <c r="F141" s="361"/>
      <c r="G141" s="355"/>
      <c r="H141" s="361"/>
      <c r="I141" s="355"/>
      <c r="J141" s="355"/>
    </row>
    <row r="142" spans="1:10" ht="31.5">
      <c r="A142" s="331"/>
      <c r="B142" s="330"/>
      <c r="C142" s="330"/>
      <c r="D142" s="31" t="s">
        <v>506</v>
      </c>
      <c r="E142" s="358"/>
      <c r="F142" s="361"/>
      <c r="G142" s="355"/>
      <c r="H142" s="361"/>
      <c r="I142" s="355"/>
      <c r="J142" s="355"/>
    </row>
    <row r="143" spans="1:10" ht="15.75">
      <c r="A143" s="324">
        <v>22</v>
      </c>
      <c r="B143" s="327" t="s">
        <v>46</v>
      </c>
      <c r="C143" s="327" t="s">
        <v>1954</v>
      </c>
      <c r="D143" s="31" t="s">
        <v>504</v>
      </c>
      <c r="E143" s="358"/>
      <c r="F143" s="361"/>
      <c r="G143" s="355"/>
      <c r="H143" s="361"/>
      <c r="I143" s="355"/>
      <c r="J143" s="355"/>
    </row>
    <row r="144" spans="1:10" ht="47.25">
      <c r="A144" s="325"/>
      <c r="B144" s="328"/>
      <c r="C144" s="328"/>
      <c r="D144" s="31" t="s">
        <v>505</v>
      </c>
      <c r="E144" s="358"/>
      <c r="F144" s="361"/>
      <c r="G144" s="355"/>
      <c r="H144" s="361"/>
      <c r="I144" s="355"/>
      <c r="J144" s="355"/>
    </row>
    <row r="145" spans="1:10" ht="31.5">
      <c r="A145" s="325"/>
      <c r="B145" s="328"/>
      <c r="C145" s="330"/>
      <c r="D145" s="31" t="s">
        <v>506</v>
      </c>
      <c r="E145" s="358"/>
      <c r="F145" s="361"/>
      <c r="G145" s="355"/>
      <c r="H145" s="361"/>
      <c r="I145" s="355"/>
      <c r="J145" s="355"/>
    </row>
    <row r="146" spans="1:10" ht="15.75">
      <c r="A146" s="325"/>
      <c r="B146" s="328"/>
      <c r="C146" s="327" t="s">
        <v>1941</v>
      </c>
      <c r="D146" s="31" t="s">
        <v>504</v>
      </c>
      <c r="E146" s="358"/>
      <c r="F146" s="361"/>
      <c r="G146" s="355"/>
      <c r="H146" s="361"/>
      <c r="I146" s="355"/>
      <c r="J146" s="355"/>
    </row>
    <row r="147" spans="1:10" ht="47.25">
      <c r="A147" s="325"/>
      <c r="B147" s="328"/>
      <c r="C147" s="328"/>
      <c r="D147" s="31" t="s">
        <v>505</v>
      </c>
      <c r="E147" s="358"/>
      <c r="F147" s="361"/>
      <c r="G147" s="355"/>
      <c r="H147" s="361"/>
      <c r="I147" s="355"/>
      <c r="J147" s="355"/>
    </row>
    <row r="148" spans="1:10" ht="31.5">
      <c r="A148" s="331"/>
      <c r="B148" s="330"/>
      <c r="C148" s="330"/>
      <c r="D148" s="31" t="s">
        <v>506</v>
      </c>
      <c r="E148" s="358"/>
      <c r="F148" s="361"/>
      <c r="G148" s="355"/>
      <c r="H148" s="361"/>
      <c r="I148" s="355"/>
      <c r="J148" s="355"/>
    </row>
    <row r="149" spans="1:10" ht="15.75">
      <c r="A149" s="324">
        <v>23</v>
      </c>
      <c r="B149" s="327" t="s">
        <v>49</v>
      </c>
      <c r="C149" s="327" t="s">
        <v>1946</v>
      </c>
      <c r="D149" s="31" t="s">
        <v>504</v>
      </c>
      <c r="E149" s="358"/>
      <c r="F149" s="361"/>
      <c r="G149" s="355"/>
      <c r="H149" s="361"/>
      <c r="I149" s="355"/>
      <c r="J149" s="355"/>
    </row>
    <row r="150" spans="1:10" ht="47.25">
      <c r="A150" s="325"/>
      <c r="B150" s="328"/>
      <c r="C150" s="328"/>
      <c r="D150" s="31" t="s">
        <v>505</v>
      </c>
      <c r="E150" s="358"/>
      <c r="F150" s="361"/>
      <c r="G150" s="355"/>
      <c r="H150" s="361"/>
      <c r="I150" s="355"/>
      <c r="J150" s="355"/>
    </row>
    <row r="151" spans="1:10" ht="31.5">
      <c r="A151" s="331"/>
      <c r="B151" s="330"/>
      <c r="C151" s="330"/>
      <c r="D151" s="31" t="s">
        <v>506</v>
      </c>
      <c r="E151" s="358"/>
      <c r="F151" s="361"/>
      <c r="G151" s="355"/>
      <c r="H151" s="361"/>
      <c r="I151" s="355"/>
      <c r="J151" s="355"/>
    </row>
    <row r="152" spans="1:10" ht="15.75">
      <c r="A152" s="324">
        <v>24</v>
      </c>
      <c r="B152" s="327" t="s">
        <v>47</v>
      </c>
      <c r="C152" s="327" t="s">
        <v>1942</v>
      </c>
      <c r="D152" s="31" t="s">
        <v>504</v>
      </c>
      <c r="E152" s="358"/>
      <c r="F152" s="361"/>
      <c r="G152" s="355"/>
      <c r="H152" s="361"/>
      <c r="I152" s="355"/>
      <c r="J152" s="355"/>
    </row>
    <row r="153" spans="1:10" ht="47.25">
      <c r="A153" s="325"/>
      <c r="B153" s="328"/>
      <c r="C153" s="328"/>
      <c r="D153" s="31" t="s">
        <v>505</v>
      </c>
      <c r="E153" s="358"/>
      <c r="F153" s="361"/>
      <c r="G153" s="355"/>
      <c r="H153" s="361"/>
      <c r="I153" s="355"/>
      <c r="J153" s="355"/>
    </row>
    <row r="154" spans="1:10" ht="31.5">
      <c r="A154" s="331"/>
      <c r="B154" s="330"/>
      <c r="C154" s="330"/>
      <c r="D154" s="31" t="s">
        <v>506</v>
      </c>
      <c r="E154" s="358"/>
      <c r="F154" s="361"/>
      <c r="G154" s="355"/>
      <c r="H154" s="361"/>
      <c r="I154" s="355"/>
      <c r="J154" s="355"/>
    </row>
    <row r="155" spans="1:10" ht="15.75">
      <c r="A155" s="324">
        <v>25</v>
      </c>
      <c r="B155" s="327" t="s">
        <v>48</v>
      </c>
      <c r="C155" s="327" t="s">
        <v>1955</v>
      </c>
      <c r="D155" s="31" t="s">
        <v>504</v>
      </c>
      <c r="E155" s="358"/>
      <c r="F155" s="361"/>
      <c r="G155" s="355"/>
      <c r="H155" s="361"/>
      <c r="I155" s="355"/>
      <c r="J155" s="355"/>
    </row>
    <row r="156" spans="1:10" ht="47.25">
      <c r="A156" s="325"/>
      <c r="B156" s="328"/>
      <c r="C156" s="328"/>
      <c r="D156" s="31" t="s">
        <v>505</v>
      </c>
      <c r="E156" s="358"/>
      <c r="F156" s="361"/>
      <c r="G156" s="355"/>
      <c r="H156" s="361"/>
      <c r="I156" s="355"/>
      <c r="J156" s="355"/>
    </row>
    <row r="157" spans="1:10" ht="31.5">
      <c r="A157" s="325"/>
      <c r="B157" s="328"/>
      <c r="C157" s="330"/>
      <c r="D157" s="31" t="s">
        <v>506</v>
      </c>
      <c r="E157" s="358"/>
      <c r="F157" s="361"/>
      <c r="G157" s="355"/>
      <c r="H157" s="361"/>
      <c r="I157" s="355"/>
      <c r="J157" s="355"/>
    </row>
    <row r="158" spans="1:10" ht="15.75">
      <c r="A158" s="325"/>
      <c r="B158" s="328"/>
      <c r="C158" s="327" t="s">
        <v>1956</v>
      </c>
      <c r="D158" s="31" t="s">
        <v>504</v>
      </c>
      <c r="E158" s="358"/>
      <c r="F158" s="361"/>
      <c r="G158" s="355"/>
      <c r="H158" s="361"/>
      <c r="I158" s="355"/>
      <c r="J158" s="355"/>
    </row>
    <row r="159" spans="1:10" ht="47.25">
      <c r="A159" s="325"/>
      <c r="B159" s="328"/>
      <c r="C159" s="328"/>
      <c r="D159" s="31" t="s">
        <v>505</v>
      </c>
      <c r="E159" s="358"/>
      <c r="F159" s="361"/>
      <c r="G159" s="355"/>
      <c r="H159" s="361"/>
      <c r="I159" s="355"/>
      <c r="J159" s="355"/>
    </row>
    <row r="160" spans="1:10" ht="31.5">
      <c r="A160" s="325"/>
      <c r="B160" s="328"/>
      <c r="C160" s="330"/>
      <c r="D160" s="31" t="s">
        <v>506</v>
      </c>
      <c r="E160" s="358"/>
      <c r="F160" s="361"/>
      <c r="G160" s="355"/>
      <c r="H160" s="361"/>
      <c r="I160" s="355"/>
      <c r="J160" s="355"/>
    </row>
    <row r="161" spans="1:10" ht="15.75">
      <c r="A161" s="325"/>
      <c r="B161" s="328"/>
      <c r="C161" s="327" t="s">
        <v>1957</v>
      </c>
      <c r="D161" s="31" t="s">
        <v>504</v>
      </c>
      <c r="E161" s="358"/>
      <c r="F161" s="361"/>
      <c r="G161" s="355"/>
      <c r="H161" s="361"/>
      <c r="I161" s="355"/>
      <c r="J161" s="355"/>
    </row>
    <row r="162" spans="1:10" ht="47.25">
      <c r="A162" s="325"/>
      <c r="B162" s="328"/>
      <c r="C162" s="328"/>
      <c r="D162" s="31" t="s">
        <v>505</v>
      </c>
      <c r="E162" s="358"/>
      <c r="F162" s="361"/>
      <c r="G162" s="355"/>
      <c r="H162" s="361"/>
      <c r="I162" s="355"/>
      <c r="J162" s="355"/>
    </row>
    <row r="163" spans="1:10" ht="31.5">
      <c r="A163" s="331"/>
      <c r="B163" s="330"/>
      <c r="C163" s="330"/>
      <c r="D163" s="31" t="s">
        <v>506</v>
      </c>
      <c r="E163" s="358"/>
      <c r="F163" s="361"/>
      <c r="G163" s="355"/>
      <c r="H163" s="361"/>
      <c r="I163" s="355"/>
      <c r="J163" s="355"/>
    </row>
    <row r="164" spans="1:10" ht="15.75">
      <c r="A164" s="324">
        <v>26</v>
      </c>
      <c r="B164" s="327" t="s">
        <v>500</v>
      </c>
      <c r="C164" s="327" t="s">
        <v>1958</v>
      </c>
      <c r="D164" s="31" t="s">
        <v>504</v>
      </c>
      <c r="E164" s="358"/>
      <c r="F164" s="361"/>
      <c r="G164" s="355"/>
      <c r="H164" s="361"/>
      <c r="I164" s="355"/>
      <c r="J164" s="355"/>
    </row>
    <row r="165" spans="1:10" ht="47.25">
      <c r="A165" s="325"/>
      <c r="B165" s="328"/>
      <c r="C165" s="328"/>
      <c r="D165" s="31" t="s">
        <v>505</v>
      </c>
      <c r="E165" s="358"/>
      <c r="F165" s="361"/>
      <c r="G165" s="355"/>
      <c r="H165" s="361"/>
      <c r="I165" s="355"/>
      <c r="J165" s="355"/>
    </row>
    <row r="166" spans="1:10" ht="31.5">
      <c r="A166" s="331"/>
      <c r="B166" s="330"/>
      <c r="C166" s="330"/>
      <c r="D166" s="31" t="s">
        <v>506</v>
      </c>
      <c r="E166" s="358"/>
      <c r="F166" s="361"/>
      <c r="G166" s="355"/>
      <c r="H166" s="361"/>
      <c r="I166" s="355"/>
      <c r="J166" s="355"/>
    </row>
    <row r="167" spans="1:10" ht="15.75">
      <c r="A167" s="324">
        <v>27</v>
      </c>
      <c r="B167" s="327" t="s">
        <v>501</v>
      </c>
      <c r="C167" s="327" t="s">
        <v>1948</v>
      </c>
      <c r="D167" s="31" t="s">
        <v>504</v>
      </c>
      <c r="E167" s="358"/>
      <c r="F167" s="361"/>
      <c r="G167" s="355"/>
      <c r="H167" s="361"/>
      <c r="I167" s="355"/>
      <c r="J167" s="355"/>
    </row>
    <row r="168" spans="1:10" ht="47.25">
      <c r="A168" s="325"/>
      <c r="B168" s="328"/>
      <c r="C168" s="328"/>
      <c r="D168" s="31" t="s">
        <v>505</v>
      </c>
      <c r="E168" s="358"/>
      <c r="F168" s="361"/>
      <c r="G168" s="355"/>
      <c r="H168" s="361"/>
      <c r="I168" s="355"/>
      <c r="J168" s="355"/>
    </row>
    <row r="169" spans="1:10" ht="31.5">
      <c r="A169" s="325"/>
      <c r="B169" s="328"/>
      <c r="C169" s="330"/>
      <c r="D169" s="31" t="s">
        <v>506</v>
      </c>
      <c r="E169" s="358"/>
      <c r="F169" s="361"/>
      <c r="G169" s="355"/>
      <c r="H169" s="361"/>
      <c r="I169" s="355"/>
      <c r="J169" s="355"/>
    </row>
    <row r="170" spans="1:10" ht="15.75">
      <c r="A170" s="325"/>
      <c r="B170" s="328"/>
      <c r="C170" s="327" t="s">
        <v>1959</v>
      </c>
      <c r="D170" s="31" t="s">
        <v>504</v>
      </c>
      <c r="E170" s="358"/>
      <c r="F170" s="361"/>
      <c r="G170" s="355"/>
      <c r="H170" s="361"/>
      <c r="I170" s="355"/>
      <c r="J170" s="355"/>
    </row>
    <row r="171" spans="1:10" ht="47.25">
      <c r="A171" s="325"/>
      <c r="B171" s="328"/>
      <c r="C171" s="328"/>
      <c r="D171" s="31" t="s">
        <v>505</v>
      </c>
      <c r="E171" s="358"/>
      <c r="F171" s="361"/>
      <c r="G171" s="355"/>
      <c r="H171" s="361"/>
      <c r="I171" s="355"/>
      <c r="J171" s="355"/>
    </row>
    <row r="172" spans="1:10" ht="31.5">
      <c r="A172" s="331"/>
      <c r="B172" s="330"/>
      <c r="C172" s="330"/>
      <c r="D172" s="31" t="s">
        <v>506</v>
      </c>
      <c r="E172" s="358"/>
      <c r="F172" s="361"/>
      <c r="G172" s="355"/>
      <c r="H172" s="361"/>
      <c r="I172" s="355"/>
      <c r="J172" s="355"/>
    </row>
    <row r="173" spans="1:10" ht="15.75">
      <c r="A173" s="324">
        <v>28</v>
      </c>
      <c r="B173" s="327" t="s">
        <v>502</v>
      </c>
      <c r="C173" s="327" t="s">
        <v>1959</v>
      </c>
      <c r="D173" s="31" t="s">
        <v>504</v>
      </c>
      <c r="E173" s="358"/>
      <c r="F173" s="361"/>
      <c r="G173" s="355"/>
      <c r="H173" s="361"/>
      <c r="I173" s="355"/>
      <c r="J173" s="355"/>
    </row>
    <row r="174" spans="1:10" ht="47.25">
      <c r="A174" s="325"/>
      <c r="B174" s="328"/>
      <c r="C174" s="328"/>
      <c r="D174" s="31" t="s">
        <v>505</v>
      </c>
      <c r="E174" s="358"/>
      <c r="F174" s="361"/>
      <c r="G174" s="355"/>
      <c r="H174" s="361"/>
      <c r="I174" s="355"/>
      <c r="J174" s="355"/>
    </row>
    <row r="175" spans="1:10" ht="31.5">
      <c r="A175" s="325"/>
      <c r="B175" s="328"/>
      <c r="C175" s="330"/>
      <c r="D175" s="31" t="s">
        <v>506</v>
      </c>
      <c r="E175" s="358"/>
      <c r="F175" s="361"/>
      <c r="G175" s="355"/>
      <c r="H175" s="361"/>
      <c r="I175" s="355"/>
      <c r="J175" s="355"/>
    </row>
    <row r="176" spans="1:10" ht="15.75">
      <c r="A176" s="325"/>
      <c r="B176" s="328"/>
      <c r="C176" s="327" t="s">
        <v>1960</v>
      </c>
      <c r="D176" s="31" t="s">
        <v>504</v>
      </c>
      <c r="E176" s="358"/>
      <c r="F176" s="361"/>
      <c r="G176" s="355"/>
      <c r="H176" s="361"/>
      <c r="I176" s="355"/>
      <c r="J176" s="355"/>
    </row>
    <row r="177" spans="1:10" ht="47.25">
      <c r="A177" s="325"/>
      <c r="B177" s="328"/>
      <c r="C177" s="328"/>
      <c r="D177" s="31" t="s">
        <v>505</v>
      </c>
      <c r="E177" s="358"/>
      <c r="F177" s="361"/>
      <c r="G177" s="355"/>
      <c r="H177" s="361"/>
      <c r="I177" s="355"/>
      <c r="J177" s="355"/>
    </row>
    <row r="178" spans="1:10" ht="32.25" thickBot="1">
      <c r="A178" s="326"/>
      <c r="B178" s="329"/>
      <c r="C178" s="329"/>
      <c r="D178" s="84" t="s">
        <v>506</v>
      </c>
      <c r="E178" s="358"/>
      <c r="F178" s="361"/>
      <c r="G178" s="355"/>
      <c r="H178" s="361"/>
      <c r="I178" s="355"/>
      <c r="J178" s="355"/>
    </row>
    <row r="179" spans="1:10" ht="15.75">
      <c r="A179" s="309">
        <v>29</v>
      </c>
      <c r="B179" s="291" t="s">
        <v>610</v>
      </c>
      <c r="C179" s="291" t="s">
        <v>579</v>
      </c>
      <c r="D179" s="46" t="s">
        <v>1933</v>
      </c>
      <c r="E179" s="358"/>
      <c r="F179" s="361"/>
      <c r="G179" s="355"/>
      <c r="H179" s="361"/>
      <c r="I179" s="355"/>
      <c r="J179" s="355"/>
    </row>
    <row r="180" spans="1:10" ht="47.25">
      <c r="A180" s="310"/>
      <c r="B180" s="312"/>
      <c r="C180" s="289"/>
      <c r="D180" s="29" t="s">
        <v>2053</v>
      </c>
      <c r="E180" s="358"/>
      <c r="F180" s="361"/>
      <c r="G180" s="355"/>
      <c r="H180" s="361"/>
      <c r="I180" s="355"/>
      <c r="J180" s="355"/>
    </row>
    <row r="181" spans="1:10" ht="31.5">
      <c r="A181" s="310"/>
      <c r="B181" s="312"/>
      <c r="C181" s="289"/>
      <c r="D181" s="29" t="s">
        <v>2024</v>
      </c>
      <c r="E181" s="358"/>
      <c r="F181" s="361"/>
      <c r="G181" s="355"/>
      <c r="H181" s="361"/>
      <c r="I181" s="355"/>
      <c r="J181" s="355"/>
    </row>
    <row r="182" spans="1:10" ht="15.75">
      <c r="A182" s="310"/>
      <c r="B182" s="312"/>
      <c r="C182" s="288" t="s">
        <v>581</v>
      </c>
      <c r="D182" s="29" t="s">
        <v>1933</v>
      </c>
      <c r="E182" s="358"/>
      <c r="F182" s="361"/>
      <c r="G182" s="355"/>
      <c r="H182" s="361"/>
      <c r="I182" s="355"/>
      <c r="J182" s="355"/>
    </row>
    <row r="183" spans="1:10" ht="47.25">
      <c r="A183" s="310"/>
      <c r="B183" s="312"/>
      <c r="C183" s="289"/>
      <c r="D183" s="29" t="s">
        <v>2053</v>
      </c>
      <c r="E183" s="358"/>
      <c r="F183" s="361"/>
      <c r="G183" s="355"/>
      <c r="H183" s="361"/>
      <c r="I183" s="355"/>
      <c r="J183" s="355"/>
    </row>
    <row r="184" spans="1:10" ht="31.5">
      <c r="A184" s="310"/>
      <c r="B184" s="312"/>
      <c r="C184" s="290"/>
      <c r="D184" s="29" t="s">
        <v>2024</v>
      </c>
      <c r="E184" s="358"/>
      <c r="F184" s="361"/>
      <c r="G184" s="355"/>
      <c r="H184" s="361"/>
      <c r="I184" s="355"/>
      <c r="J184" s="355"/>
    </row>
    <row r="185" spans="1:10" ht="15.75">
      <c r="A185" s="310"/>
      <c r="B185" s="312"/>
      <c r="C185" s="288" t="s">
        <v>583</v>
      </c>
      <c r="D185" s="29" t="s">
        <v>1933</v>
      </c>
      <c r="E185" s="358"/>
      <c r="F185" s="361"/>
      <c r="G185" s="355"/>
      <c r="H185" s="361"/>
      <c r="I185" s="355"/>
      <c r="J185" s="355"/>
    </row>
    <row r="186" spans="1:10" ht="47.25">
      <c r="A186" s="310"/>
      <c r="B186" s="312"/>
      <c r="C186" s="289"/>
      <c r="D186" s="29" t="s">
        <v>2053</v>
      </c>
      <c r="E186" s="358"/>
      <c r="F186" s="361"/>
      <c r="G186" s="355"/>
      <c r="H186" s="361"/>
      <c r="I186" s="355"/>
      <c r="J186" s="355"/>
    </row>
    <row r="187" spans="1:10" ht="31.5">
      <c r="A187" s="310"/>
      <c r="B187" s="312"/>
      <c r="C187" s="290"/>
      <c r="D187" s="29" t="s">
        <v>2024</v>
      </c>
      <c r="E187" s="358"/>
      <c r="F187" s="361"/>
      <c r="G187" s="355"/>
      <c r="H187" s="361"/>
      <c r="I187" s="355"/>
      <c r="J187" s="355"/>
    </row>
    <row r="188" spans="1:10" ht="15.75">
      <c r="A188" s="310"/>
      <c r="B188" s="312"/>
      <c r="C188" s="289" t="s">
        <v>585</v>
      </c>
      <c r="D188" s="37" t="s">
        <v>1933</v>
      </c>
      <c r="E188" s="358"/>
      <c r="F188" s="361"/>
      <c r="G188" s="355"/>
      <c r="H188" s="361"/>
      <c r="I188" s="355"/>
      <c r="J188" s="355"/>
    </row>
    <row r="189" spans="1:10" ht="47.25">
      <c r="A189" s="310"/>
      <c r="B189" s="312"/>
      <c r="C189" s="289"/>
      <c r="D189" s="29" t="s">
        <v>2053</v>
      </c>
      <c r="E189" s="358"/>
      <c r="F189" s="361"/>
      <c r="G189" s="355"/>
      <c r="H189" s="361"/>
      <c r="I189" s="355"/>
      <c r="J189" s="355"/>
    </row>
    <row r="190" spans="1:10" ht="31.5">
      <c r="A190" s="311"/>
      <c r="B190" s="313"/>
      <c r="C190" s="290"/>
      <c r="D190" s="29" t="s">
        <v>2024</v>
      </c>
      <c r="E190" s="358"/>
      <c r="F190" s="361"/>
      <c r="G190" s="355"/>
      <c r="H190" s="361"/>
      <c r="I190" s="355"/>
      <c r="J190" s="355"/>
    </row>
    <row r="191" spans="1:10" ht="15.75">
      <c r="A191" s="259">
        <v>30</v>
      </c>
      <c r="B191" s="288" t="s">
        <v>611</v>
      </c>
      <c r="C191" s="288" t="s">
        <v>588</v>
      </c>
      <c r="D191" s="29" t="s">
        <v>1933</v>
      </c>
      <c r="E191" s="358"/>
      <c r="F191" s="361"/>
      <c r="G191" s="355"/>
      <c r="H191" s="361"/>
      <c r="I191" s="355"/>
      <c r="J191" s="355"/>
    </row>
    <row r="192" spans="1:10" ht="47.25">
      <c r="A192" s="310"/>
      <c r="B192" s="312"/>
      <c r="C192" s="289"/>
      <c r="D192" s="29" t="s">
        <v>2053</v>
      </c>
      <c r="E192" s="358"/>
      <c r="F192" s="361"/>
      <c r="G192" s="355"/>
      <c r="H192" s="361"/>
      <c r="I192" s="355"/>
      <c r="J192" s="355"/>
    </row>
    <row r="193" spans="1:10" ht="31.5">
      <c r="A193" s="310"/>
      <c r="B193" s="312"/>
      <c r="C193" s="290"/>
      <c r="D193" s="29" t="s">
        <v>2024</v>
      </c>
      <c r="E193" s="358"/>
      <c r="F193" s="361"/>
      <c r="G193" s="355"/>
      <c r="H193" s="361"/>
      <c r="I193" s="355"/>
      <c r="J193" s="355"/>
    </row>
    <row r="194" spans="1:10" ht="15.75">
      <c r="A194" s="310"/>
      <c r="B194" s="312"/>
      <c r="C194" s="288" t="s">
        <v>590</v>
      </c>
      <c r="D194" s="29" t="s">
        <v>1933</v>
      </c>
      <c r="E194" s="358"/>
      <c r="F194" s="361"/>
      <c r="G194" s="355"/>
      <c r="H194" s="361"/>
      <c r="I194" s="355"/>
      <c r="J194" s="355"/>
    </row>
    <row r="195" spans="1:10" ht="47.25">
      <c r="A195" s="310"/>
      <c r="B195" s="312"/>
      <c r="C195" s="289"/>
      <c r="D195" s="29" t="s">
        <v>2053</v>
      </c>
      <c r="E195" s="358"/>
      <c r="F195" s="361"/>
      <c r="G195" s="355"/>
      <c r="H195" s="361"/>
      <c r="I195" s="355"/>
      <c r="J195" s="355"/>
    </row>
    <row r="196" spans="1:10" ht="31.5">
      <c r="A196" s="310"/>
      <c r="B196" s="312"/>
      <c r="C196" s="290"/>
      <c r="D196" s="29" t="s">
        <v>2024</v>
      </c>
      <c r="E196" s="358"/>
      <c r="F196" s="361"/>
      <c r="G196" s="355"/>
      <c r="H196" s="361"/>
      <c r="I196" s="355"/>
      <c r="J196" s="355"/>
    </row>
    <row r="197" spans="1:10" ht="15.75">
      <c r="A197" s="259">
        <v>31</v>
      </c>
      <c r="B197" s="288" t="s">
        <v>612</v>
      </c>
      <c r="C197" s="288" t="s">
        <v>593</v>
      </c>
      <c r="D197" s="37" t="s">
        <v>1933</v>
      </c>
      <c r="E197" s="358"/>
      <c r="F197" s="361"/>
      <c r="G197" s="355"/>
      <c r="H197" s="361"/>
      <c r="I197" s="355"/>
      <c r="J197" s="355"/>
    </row>
    <row r="198" spans="1:10" ht="47.25">
      <c r="A198" s="260"/>
      <c r="B198" s="289"/>
      <c r="C198" s="289"/>
      <c r="D198" s="29" t="s">
        <v>2053</v>
      </c>
      <c r="E198" s="358"/>
      <c r="F198" s="361"/>
      <c r="G198" s="355"/>
      <c r="H198" s="361"/>
      <c r="I198" s="355"/>
      <c r="J198" s="355"/>
    </row>
    <row r="199" spans="1:10" ht="31.5">
      <c r="A199" s="260"/>
      <c r="B199" s="289"/>
      <c r="C199" s="290"/>
      <c r="D199" s="29" t="s">
        <v>2024</v>
      </c>
      <c r="E199" s="358"/>
      <c r="F199" s="361"/>
      <c r="G199" s="355"/>
      <c r="H199" s="361"/>
      <c r="I199" s="355"/>
      <c r="J199" s="355"/>
    </row>
    <row r="200" spans="1:10" ht="15.75">
      <c r="A200" s="259">
        <v>32</v>
      </c>
      <c r="B200" s="288" t="s">
        <v>613</v>
      </c>
      <c r="C200" s="288" t="s">
        <v>595</v>
      </c>
      <c r="D200" s="29" t="s">
        <v>1933</v>
      </c>
      <c r="E200" s="358"/>
      <c r="F200" s="361"/>
      <c r="G200" s="355"/>
      <c r="H200" s="361"/>
      <c r="I200" s="355"/>
      <c r="J200" s="355"/>
    </row>
    <row r="201" spans="1:10" ht="47.25">
      <c r="A201" s="260"/>
      <c r="B201" s="289"/>
      <c r="C201" s="289"/>
      <c r="D201" s="29" t="s">
        <v>2053</v>
      </c>
      <c r="E201" s="358"/>
      <c r="F201" s="361"/>
      <c r="G201" s="355"/>
      <c r="H201" s="361"/>
      <c r="I201" s="355"/>
      <c r="J201" s="355"/>
    </row>
    <row r="202" spans="1:10" ht="31.5">
      <c r="A202" s="260"/>
      <c r="B202" s="289"/>
      <c r="C202" s="290"/>
      <c r="D202" s="29" t="s">
        <v>2024</v>
      </c>
      <c r="E202" s="358"/>
      <c r="F202" s="361"/>
      <c r="G202" s="355"/>
      <c r="H202" s="361"/>
      <c r="I202" s="355"/>
      <c r="J202" s="355"/>
    </row>
    <row r="203" spans="1:10" ht="15.75">
      <c r="A203" s="260"/>
      <c r="B203" s="289"/>
      <c r="C203" s="288" t="s">
        <v>596</v>
      </c>
      <c r="D203" s="29" t="s">
        <v>1933</v>
      </c>
      <c r="E203" s="358"/>
      <c r="F203" s="361"/>
      <c r="G203" s="355"/>
      <c r="H203" s="361"/>
      <c r="I203" s="355"/>
      <c r="J203" s="355"/>
    </row>
    <row r="204" spans="1:10" ht="47.25">
      <c r="A204" s="260"/>
      <c r="B204" s="289"/>
      <c r="C204" s="289"/>
      <c r="D204" s="29" t="s">
        <v>2053</v>
      </c>
      <c r="E204" s="358"/>
      <c r="F204" s="361"/>
      <c r="G204" s="355"/>
      <c r="H204" s="361"/>
      <c r="I204" s="355"/>
      <c r="J204" s="355"/>
    </row>
    <row r="205" spans="1:10" ht="31.5">
      <c r="A205" s="260"/>
      <c r="B205" s="289"/>
      <c r="C205" s="290"/>
      <c r="D205" s="29" t="s">
        <v>2024</v>
      </c>
      <c r="E205" s="358"/>
      <c r="F205" s="361"/>
      <c r="G205" s="355"/>
      <c r="H205" s="361"/>
      <c r="I205" s="355"/>
      <c r="J205" s="355"/>
    </row>
    <row r="206" spans="1:10" ht="15.75">
      <c r="A206" s="260"/>
      <c r="B206" s="289"/>
      <c r="C206" s="288" t="s">
        <v>597</v>
      </c>
      <c r="D206" s="37" t="s">
        <v>1933</v>
      </c>
      <c r="E206" s="358"/>
      <c r="F206" s="361"/>
      <c r="G206" s="355"/>
      <c r="H206" s="361"/>
      <c r="I206" s="355"/>
      <c r="J206" s="355"/>
    </row>
    <row r="207" spans="1:10" ht="47.25">
      <c r="A207" s="260"/>
      <c r="B207" s="289"/>
      <c r="C207" s="289"/>
      <c r="D207" s="29" t="s">
        <v>2053</v>
      </c>
      <c r="E207" s="358"/>
      <c r="F207" s="361"/>
      <c r="G207" s="355"/>
      <c r="H207" s="361"/>
      <c r="I207" s="355"/>
      <c r="J207" s="355"/>
    </row>
    <row r="208" spans="1:10" ht="31.5">
      <c r="A208" s="260"/>
      <c r="B208" s="289"/>
      <c r="C208" s="290"/>
      <c r="D208" s="29" t="s">
        <v>2024</v>
      </c>
      <c r="E208" s="358"/>
      <c r="F208" s="361"/>
      <c r="G208" s="355"/>
      <c r="H208" s="361"/>
      <c r="I208" s="355"/>
      <c r="J208" s="355"/>
    </row>
    <row r="209" spans="1:10" ht="15.75">
      <c r="A209" s="260"/>
      <c r="B209" s="289"/>
      <c r="C209" s="288" t="s">
        <v>598</v>
      </c>
      <c r="D209" s="29" t="s">
        <v>1933</v>
      </c>
      <c r="E209" s="358"/>
      <c r="F209" s="361"/>
      <c r="G209" s="355"/>
      <c r="H209" s="361"/>
      <c r="I209" s="355"/>
      <c r="J209" s="355"/>
    </row>
    <row r="210" spans="1:10" ht="47.25">
      <c r="A210" s="260"/>
      <c r="B210" s="289"/>
      <c r="C210" s="289"/>
      <c r="D210" s="29" t="s">
        <v>2053</v>
      </c>
      <c r="E210" s="358"/>
      <c r="F210" s="361"/>
      <c r="G210" s="355"/>
      <c r="H210" s="361"/>
      <c r="I210" s="355"/>
      <c r="J210" s="355"/>
    </row>
    <row r="211" spans="1:10" ht="31.5">
      <c r="A211" s="260"/>
      <c r="B211" s="289"/>
      <c r="C211" s="290"/>
      <c r="D211" s="29" t="s">
        <v>2024</v>
      </c>
      <c r="E211" s="358"/>
      <c r="F211" s="361"/>
      <c r="G211" s="355"/>
      <c r="H211" s="361"/>
      <c r="I211" s="355"/>
      <c r="J211" s="355"/>
    </row>
    <row r="212" spans="1:10" ht="15.75">
      <c r="A212" s="260"/>
      <c r="B212" s="289"/>
      <c r="C212" s="288" t="s">
        <v>600</v>
      </c>
      <c r="D212" s="29" t="s">
        <v>1933</v>
      </c>
      <c r="E212" s="358"/>
      <c r="F212" s="361"/>
      <c r="G212" s="355"/>
      <c r="H212" s="361"/>
      <c r="I212" s="355"/>
      <c r="J212" s="355"/>
    </row>
    <row r="213" spans="1:10" ht="47.25">
      <c r="A213" s="260"/>
      <c r="B213" s="289"/>
      <c r="C213" s="289"/>
      <c r="D213" s="29" t="s">
        <v>2053</v>
      </c>
      <c r="E213" s="358"/>
      <c r="F213" s="361"/>
      <c r="G213" s="355"/>
      <c r="H213" s="361"/>
      <c r="I213" s="355"/>
      <c r="J213" s="355"/>
    </row>
    <row r="214" spans="1:10" ht="31.5">
      <c r="A214" s="323"/>
      <c r="B214" s="290"/>
      <c r="C214" s="289"/>
      <c r="D214" s="29" t="s">
        <v>2024</v>
      </c>
      <c r="E214" s="358"/>
      <c r="F214" s="361"/>
      <c r="G214" s="355"/>
      <c r="H214" s="361"/>
      <c r="I214" s="355"/>
      <c r="J214" s="355"/>
    </row>
    <row r="215" spans="1:10" ht="15.75">
      <c r="A215" s="259">
        <v>33</v>
      </c>
      <c r="B215" s="288" t="s">
        <v>614</v>
      </c>
      <c r="C215" s="288" t="s">
        <v>601</v>
      </c>
      <c r="D215" s="37" t="s">
        <v>1933</v>
      </c>
      <c r="E215" s="358"/>
      <c r="F215" s="361"/>
      <c r="G215" s="355"/>
      <c r="H215" s="361"/>
      <c r="I215" s="355"/>
      <c r="J215" s="355"/>
    </row>
    <row r="216" spans="1:10" ht="47.25">
      <c r="A216" s="310"/>
      <c r="B216" s="312"/>
      <c r="C216" s="289"/>
      <c r="D216" s="29" t="s">
        <v>2053</v>
      </c>
      <c r="E216" s="358"/>
      <c r="F216" s="361"/>
      <c r="G216" s="355"/>
      <c r="H216" s="361"/>
      <c r="I216" s="355"/>
      <c r="J216" s="355"/>
    </row>
    <row r="217" spans="1:10" ht="31.5">
      <c r="A217" s="310"/>
      <c r="B217" s="312"/>
      <c r="C217" s="290"/>
      <c r="D217" s="29" t="s">
        <v>2024</v>
      </c>
      <c r="E217" s="358"/>
      <c r="F217" s="361"/>
      <c r="G217" s="355"/>
      <c r="H217" s="361"/>
      <c r="I217" s="355"/>
      <c r="J217" s="355"/>
    </row>
    <row r="218" spans="1:10" ht="15.75">
      <c r="A218" s="310"/>
      <c r="B218" s="312"/>
      <c r="C218" s="288" t="s">
        <v>603</v>
      </c>
      <c r="D218" s="29" t="s">
        <v>1933</v>
      </c>
      <c r="E218" s="358"/>
      <c r="F218" s="361"/>
      <c r="G218" s="355"/>
      <c r="H218" s="361"/>
      <c r="I218" s="355"/>
      <c r="J218" s="355"/>
    </row>
    <row r="219" spans="1:10" ht="47.25">
      <c r="A219" s="310"/>
      <c r="B219" s="312"/>
      <c r="C219" s="289"/>
      <c r="D219" s="29" t="s">
        <v>2053</v>
      </c>
      <c r="E219" s="358"/>
      <c r="F219" s="361"/>
      <c r="G219" s="355"/>
      <c r="H219" s="361"/>
      <c r="I219" s="355"/>
      <c r="J219" s="355"/>
    </row>
    <row r="220" spans="1:10" ht="31.5">
      <c r="A220" s="310"/>
      <c r="B220" s="312"/>
      <c r="C220" s="290"/>
      <c r="D220" s="29" t="s">
        <v>2024</v>
      </c>
      <c r="E220" s="358"/>
      <c r="F220" s="361"/>
      <c r="G220" s="355"/>
      <c r="H220" s="361"/>
      <c r="I220" s="355"/>
      <c r="J220" s="355"/>
    </row>
    <row r="221" spans="1:10" ht="15.75">
      <c r="A221" s="259">
        <v>34</v>
      </c>
      <c r="B221" s="288" t="s">
        <v>615</v>
      </c>
      <c r="C221" s="288" t="s">
        <v>604</v>
      </c>
      <c r="D221" s="29" t="s">
        <v>1933</v>
      </c>
      <c r="E221" s="358"/>
      <c r="F221" s="361"/>
      <c r="G221" s="355"/>
      <c r="H221" s="361"/>
      <c r="I221" s="355"/>
      <c r="J221" s="355"/>
    </row>
    <row r="222" spans="1:10" ht="47.25">
      <c r="A222" s="310"/>
      <c r="B222" s="312"/>
      <c r="C222" s="289"/>
      <c r="D222" s="29" t="s">
        <v>2053</v>
      </c>
      <c r="E222" s="358"/>
      <c r="F222" s="361"/>
      <c r="G222" s="355"/>
      <c r="H222" s="361"/>
      <c r="I222" s="355"/>
      <c r="J222" s="355"/>
    </row>
    <row r="223" spans="1:10" ht="31.5">
      <c r="A223" s="310"/>
      <c r="B223" s="312"/>
      <c r="C223" s="290"/>
      <c r="D223" s="29" t="s">
        <v>2024</v>
      </c>
      <c r="E223" s="358"/>
      <c r="F223" s="361"/>
      <c r="G223" s="355"/>
      <c r="H223" s="361"/>
      <c r="I223" s="355"/>
      <c r="J223" s="355"/>
    </row>
    <row r="224" spans="1:10" ht="15.75">
      <c r="A224" s="310"/>
      <c r="B224" s="312"/>
      <c r="C224" s="288" t="s">
        <v>607</v>
      </c>
      <c r="D224" s="29" t="s">
        <v>1933</v>
      </c>
      <c r="E224" s="358"/>
      <c r="F224" s="361"/>
      <c r="G224" s="355"/>
      <c r="H224" s="361"/>
      <c r="I224" s="355"/>
      <c r="J224" s="355"/>
    </row>
    <row r="225" spans="1:10" ht="47.25">
      <c r="A225" s="310"/>
      <c r="B225" s="312"/>
      <c r="C225" s="289"/>
      <c r="D225" s="29" t="s">
        <v>2053</v>
      </c>
      <c r="E225" s="358"/>
      <c r="F225" s="361"/>
      <c r="G225" s="355"/>
      <c r="H225" s="361"/>
      <c r="I225" s="355"/>
      <c r="J225" s="355"/>
    </row>
    <row r="226" spans="1:10" ht="32.25" thickBot="1">
      <c r="A226" s="321"/>
      <c r="B226" s="322"/>
      <c r="C226" s="295"/>
      <c r="D226" s="53" t="s">
        <v>2024</v>
      </c>
      <c r="E226" s="359"/>
      <c r="F226" s="362"/>
      <c r="G226" s="356"/>
      <c r="H226" s="362"/>
      <c r="I226" s="356"/>
      <c r="J226" s="356"/>
    </row>
  </sheetData>
  <mergeCells count="154"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A191:A196"/>
    <mergeCell ref="B191:B196"/>
    <mergeCell ref="C191:C193"/>
    <mergeCell ref="C194:C196"/>
    <mergeCell ref="A179:A190"/>
    <mergeCell ref="B179:B190"/>
    <mergeCell ref="C179:C181"/>
    <mergeCell ref="C182:C184"/>
    <mergeCell ref="C185:C187"/>
    <mergeCell ref="C188:C190"/>
    <mergeCell ref="A173:A178"/>
    <mergeCell ref="B173:B178"/>
    <mergeCell ref="C173:C175"/>
    <mergeCell ref="C176:C178"/>
    <mergeCell ref="A164:A166"/>
    <mergeCell ref="B164:B166"/>
    <mergeCell ref="C164:C166"/>
    <mergeCell ref="A167:A172"/>
    <mergeCell ref="B167:B172"/>
    <mergeCell ref="C167:C169"/>
    <mergeCell ref="C170:C172"/>
    <mergeCell ref="A155:A163"/>
    <mergeCell ref="B155:B163"/>
    <mergeCell ref="C155:C157"/>
    <mergeCell ref="C158:C160"/>
    <mergeCell ref="C161:C163"/>
    <mergeCell ref="A149:A151"/>
    <mergeCell ref="B149:B151"/>
    <mergeCell ref="C149:C151"/>
    <mergeCell ref="A152:A154"/>
    <mergeCell ref="B152:B154"/>
    <mergeCell ref="C152:C154"/>
    <mergeCell ref="A143:A148"/>
    <mergeCell ref="B143:B148"/>
    <mergeCell ref="C143:C145"/>
    <mergeCell ref="C146:C148"/>
    <mergeCell ref="A134:A142"/>
    <mergeCell ref="B134:B142"/>
    <mergeCell ref="C134:C136"/>
    <mergeCell ref="C137:C139"/>
    <mergeCell ref="C140:C142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B65:B67"/>
    <mergeCell ref="C65:C67"/>
    <mergeCell ref="A68:A70"/>
    <mergeCell ref="B68:B70"/>
    <mergeCell ref="C68:C70"/>
    <mergeCell ref="A5:J5"/>
    <mergeCell ref="A6:J6"/>
    <mergeCell ref="A7:J7"/>
    <mergeCell ref="A1:J1"/>
    <mergeCell ref="A2:J2"/>
    <mergeCell ref="A3:J3"/>
    <mergeCell ref="A4:J4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G11:G226"/>
    <mergeCell ref="C83:C85"/>
    <mergeCell ref="C86:C88"/>
    <mergeCell ref="C89:C91"/>
    <mergeCell ref="C92:C94"/>
    <mergeCell ref="C212:C214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571"/>
  <sheetViews>
    <sheetView zoomScaleSheetLayoutView="100" workbookViewId="0" topLeftCell="A1">
      <selection activeCell="E10" sqref="E10"/>
    </sheetView>
  </sheetViews>
  <sheetFormatPr defaultColWidth="9.00390625" defaultRowHeight="12.75"/>
  <cols>
    <col min="1" max="1" width="4.75390625" style="21" customWidth="1"/>
    <col min="2" max="2" width="24.00390625" style="81" customWidth="1"/>
    <col min="3" max="4" width="10.75390625" style="21" customWidth="1"/>
    <col min="5" max="5" width="38.625" style="21" customWidth="1"/>
    <col min="6" max="6" width="11.75390625" style="81" customWidth="1"/>
    <col min="7" max="7" width="13.125" style="132" customWidth="1"/>
    <col min="8" max="8" width="14.75390625" style="247" customWidth="1"/>
    <col min="9" max="16384" width="9.125" style="21" customWidth="1"/>
  </cols>
  <sheetData>
    <row r="1" ht="12.75">
      <c r="H1" s="247" t="s">
        <v>1996</v>
      </c>
    </row>
    <row r="2" ht="12.75">
      <c r="H2" s="247" t="s">
        <v>1903</v>
      </c>
    </row>
    <row r="3" ht="12.75">
      <c r="H3" s="247" t="s">
        <v>1904</v>
      </c>
    </row>
    <row r="4" spans="2:8" s="22" customFormat="1" ht="15.75">
      <c r="B4" s="82"/>
      <c r="F4" s="82"/>
      <c r="G4" s="133"/>
      <c r="H4" s="247"/>
    </row>
    <row r="5" spans="2:8" s="22" customFormat="1" ht="15.75">
      <c r="B5" s="82"/>
      <c r="F5" s="82"/>
      <c r="G5" s="133"/>
      <c r="H5" s="247"/>
    </row>
    <row r="6" spans="1:8" ht="16.5">
      <c r="A6" s="369" t="s">
        <v>1997</v>
      </c>
      <c r="B6" s="369"/>
      <c r="C6" s="369"/>
      <c r="D6" s="369"/>
      <c r="E6" s="369"/>
      <c r="F6" s="369"/>
      <c r="G6" s="369"/>
      <c r="H6" s="369"/>
    </row>
    <row r="7" spans="1:8" ht="16.5">
      <c r="A7" s="369" t="s">
        <v>1998</v>
      </c>
      <c r="B7" s="369"/>
      <c r="C7" s="369"/>
      <c r="D7" s="369"/>
      <c r="E7" s="369"/>
      <c r="F7" s="369"/>
      <c r="G7" s="369"/>
      <c r="H7" s="369"/>
    </row>
    <row r="8" spans="1:8" ht="16.5">
      <c r="A8" s="369" t="s">
        <v>1999</v>
      </c>
      <c r="B8" s="369"/>
      <c r="C8" s="369"/>
      <c r="D8" s="369"/>
      <c r="E8" s="369"/>
      <c r="F8" s="369"/>
      <c r="G8" s="369"/>
      <c r="H8" s="369"/>
    </row>
    <row r="9" spans="2:8" s="22" customFormat="1" ht="15.75">
      <c r="B9" s="82"/>
      <c r="F9" s="82"/>
      <c r="G9" s="133"/>
      <c r="H9" s="247"/>
    </row>
    <row r="10" spans="1:8" s="25" customFormat="1" ht="168.75">
      <c r="A10" s="23" t="s">
        <v>1930</v>
      </c>
      <c r="B10" s="23" t="s">
        <v>2000</v>
      </c>
      <c r="C10" s="23" t="s">
        <v>2001</v>
      </c>
      <c r="D10" s="23" t="s">
        <v>2002</v>
      </c>
      <c r="E10" s="23" t="s">
        <v>2003</v>
      </c>
      <c r="F10" s="23" t="s">
        <v>2004</v>
      </c>
      <c r="G10" s="24" t="s">
        <v>2005</v>
      </c>
      <c r="H10" s="23" t="s">
        <v>2006</v>
      </c>
    </row>
    <row r="11" spans="1:8" s="26" customFormat="1" ht="12" thickBot="1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134">
        <v>7</v>
      </c>
      <c r="H11" s="83">
        <v>8</v>
      </c>
    </row>
    <row r="12" spans="1:8" ht="12.75">
      <c r="A12" s="363" t="s">
        <v>0</v>
      </c>
      <c r="B12" s="365" t="s">
        <v>1785</v>
      </c>
      <c r="C12" s="116"/>
      <c r="D12" s="116"/>
      <c r="E12" s="117" t="s">
        <v>678</v>
      </c>
      <c r="F12" s="118" t="s">
        <v>50</v>
      </c>
      <c r="G12" s="119">
        <v>12926.27</v>
      </c>
      <c r="H12" s="367" t="s">
        <v>18</v>
      </c>
    </row>
    <row r="13" spans="1:8" ht="12.75">
      <c r="A13" s="364"/>
      <c r="B13" s="366"/>
      <c r="C13" s="120"/>
      <c r="D13" s="120"/>
      <c r="E13" s="103" t="s">
        <v>51</v>
      </c>
      <c r="F13" s="104" t="s">
        <v>52</v>
      </c>
      <c r="G13" s="121">
        <v>2661.52</v>
      </c>
      <c r="H13" s="368"/>
    </row>
    <row r="14" spans="1:8" ht="12.75">
      <c r="A14" s="364"/>
      <c r="B14" s="366"/>
      <c r="C14" s="120"/>
      <c r="D14" s="120"/>
      <c r="E14" s="103" t="s">
        <v>53</v>
      </c>
      <c r="F14" s="104" t="s">
        <v>787</v>
      </c>
      <c r="G14" s="121">
        <v>318.25</v>
      </c>
      <c r="H14" s="368"/>
    </row>
    <row r="15" spans="1:8" ht="12.75">
      <c r="A15" s="364"/>
      <c r="B15" s="366"/>
      <c r="C15" s="120"/>
      <c r="D15" s="120"/>
      <c r="E15" s="103" t="s">
        <v>54</v>
      </c>
      <c r="F15" s="104" t="s">
        <v>55</v>
      </c>
      <c r="G15" s="121">
        <v>2432.15</v>
      </c>
      <c r="H15" s="368"/>
    </row>
    <row r="16" spans="1:8" ht="12.75">
      <c r="A16" s="364"/>
      <c r="B16" s="366"/>
      <c r="C16" s="120"/>
      <c r="D16" s="120"/>
      <c r="E16" s="103" t="s">
        <v>56</v>
      </c>
      <c r="F16" s="104" t="s">
        <v>57</v>
      </c>
      <c r="G16" s="121">
        <v>3789.76</v>
      </c>
      <c r="H16" s="368"/>
    </row>
    <row r="17" spans="1:8" ht="12.75">
      <c r="A17" s="364"/>
      <c r="B17" s="366"/>
      <c r="C17" s="120"/>
      <c r="D17" s="120"/>
      <c r="E17" s="103" t="s">
        <v>649</v>
      </c>
      <c r="F17" s="104" t="s">
        <v>58</v>
      </c>
      <c r="G17" s="121">
        <v>571.86</v>
      </c>
      <c r="H17" s="368"/>
    </row>
    <row r="18" spans="1:8" ht="12.75">
      <c r="A18" s="364"/>
      <c r="B18" s="366"/>
      <c r="C18" s="120"/>
      <c r="D18" s="120"/>
      <c r="E18" s="103" t="s">
        <v>59</v>
      </c>
      <c r="F18" s="104" t="s">
        <v>784</v>
      </c>
      <c r="G18" s="121">
        <v>43.9</v>
      </c>
      <c r="H18" s="368"/>
    </row>
    <row r="19" spans="1:8" ht="12.75">
      <c r="A19" s="364"/>
      <c r="B19" s="366"/>
      <c r="C19" s="120"/>
      <c r="D19" s="120"/>
      <c r="E19" s="103" t="s">
        <v>60</v>
      </c>
      <c r="F19" s="104" t="s">
        <v>61</v>
      </c>
      <c r="G19" s="121">
        <v>6760.9</v>
      </c>
      <c r="H19" s="368"/>
    </row>
    <row r="20" spans="1:8" ht="12.75">
      <c r="A20" s="364"/>
      <c r="B20" s="366"/>
      <c r="C20" s="120"/>
      <c r="D20" s="120"/>
      <c r="E20" s="103" t="s">
        <v>62</v>
      </c>
      <c r="F20" s="104" t="s">
        <v>560</v>
      </c>
      <c r="G20" s="121">
        <v>16364</v>
      </c>
      <c r="H20" s="368"/>
    </row>
    <row r="21" spans="1:8" ht="12.75">
      <c r="A21" s="364"/>
      <c r="B21" s="366"/>
      <c r="C21" s="120"/>
      <c r="D21" s="120"/>
      <c r="E21" s="103" t="s">
        <v>63</v>
      </c>
      <c r="F21" s="104" t="s">
        <v>561</v>
      </c>
      <c r="G21" s="121">
        <v>2157.94</v>
      </c>
      <c r="H21" s="368"/>
    </row>
    <row r="22" spans="1:8" ht="12.75">
      <c r="A22" s="364"/>
      <c r="B22" s="366"/>
      <c r="C22" s="120"/>
      <c r="D22" s="120"/>
      <c r="E22" s="103" t="s">
        <v>64</v>
      </c>
      <c r="F22" s="104" t="s">
        <v>787</v>
      </c>
      <c r="G22" s="121">
        <v>716.53</v>
      </c>
      <c r="H22" s="368"/>
    </row>
    <row r="23" spans="1:8" ht="12.75">
      <c r="A23" s="364"/>
      <c r="B23" s="366"/>
      <c r="C23" s="120"/>
      <c r="D23" s="120"/>
      <c r="E23" s="103" t="s">
        <v>65</v>
      </c>
      <c r="F23" s="104" t="s">
        <v>573</v>
      </c>
      <c r="G23" s="121">
        <v>3692.29</v>
      </c>
      <c r="H23" s="368"/>
    </row>
    <row r="24" spans="1:8" ht="12.75">
      <c r="A24" s="364"/>
      <c r="B24" s="366"/>
      <c r="C24" s="120"/>
      <c r="D24" s="120"/>
      <c r="E24" s="103" t="s">
        <v>66</v>
      </c>
      <c r="F24" s="104" t="s">
        <v>67</v>
      </c>
      <c r="G24" s="121">
        <v>13220.34</v>
      </c>
      <c r="H24" s="368"/>
    </row>
    <row r="25" spans="1:8" ht="13.5" thickBot="1">
      <c r="A25" s="364"/>
      <c r="B25" s="366"/>
      <c r="C25" s="120"/>
      <c r="D25" s="120"/>
      <c r="E25" s="103" t="s">
        <v>68</v>
      </c>
      <c r="F25" s="104" t="s">
        <v>69</v>
      </c>
      <c r="G25" s="121">
        <v>21817.71</v>
      </c>
      <c r="H25" s="368"/>
    </row>
    <row r="26" spans="1:8" ht="13.5" thickBot="1">
      <c r="A26" s="115"/>
      <c r="B26" s="273" t="s">
        <v>1995</v>
      </c>
      <c r="C26" s="124"/>
      <c r="D26" s="125"/>
      <c r="E26" s="125"/>
      <c r="F26" s="107"/>
      <c r="G26" s="135">
        <f>SUM(G12:G25)</f>
        <v>87473.42000000001</v>
      </c>
      <c r="H26" s="248"/>
    </row>
    <row r="27" spans="1:8" ht="12.75">
      <c r="A27" s="363" t="s">
        <v>1</v>
      </c>
      <c r="B27" s="365" t="s">
        <v>1787</v>
      </c>
      <c r="C27" s="126"/>
      <c r="D27" s="126"/>
      <c r="E27" s="103" t="s">
        <v>59</v>
      </c>
      <c r="F27" s="102" t="s">
        <v>784</v>
      </c>
      <c r="G27" s="127">
        <v>43.9</v>
      </c>
      <c r="H27" s="367" t="s">
        <v>18</v>
      </c>
    </row>
    <row r="28" spans="1:8" ht="13.5" thickBot="1">
      <c r="A28" s="364"/>
      <c r="B28" s="366"/>
      <c r="C28" s="120"/>
      <c r="D28" s="120"/>
      <c r="E28" s="103" t="s">
        <v>60</v>
      </c>
      <c r="F28" s="104" t="s">
        <v>70</v>
      </c>
      <c r="G28" s="127">
        <v>1352.18</v>
      </c>
      <c r="H28" s="368"/>
    </row>
    <row r="29" spans="1:8" ht="13.5" thickBot="1">
      <c r="A29" s="115"/>
      <c r="B29" s="273" t="s">
        <v>1995</v>
      </c>
      <c r="C29" s="124"/>
      <c r="D29" s="125"/>
      <c r="E29" s="125"/>
      <c r="F29" s="107"/>
      <c r="G29" s="135">
        <f>SUM(G27:G28)</f>
        <v>1396.0800000000002</v>
      </c>
      <c r="H29" s="248"/>
    </row>
    <row r="30" spans="1:8" ht="12.75">
      <c r="A30" s="363" t="s">
        <v>3</v>
      </c>
      <c r="B30" s="365" t="s">
        <v>1786</v>
      </c>
      <c r="C30" s="126"/>
      <c r="D30" s="126"/>
      <c r="E30" s="103" t="s">
        <v>71</v>
      </c>
      <c r="F30" s="102" t="s">
        <v>784</v>
      </c>
      <c r="G30" s="128">
        <v>2479.76</v>
      </c>
      <c r="H30" s="367" t="s">
        <v>18</v>
      </c>
    </row>
    <row r="31" spans="1:8" ht="12.75">
      <c r="A31" s="364"/>
      <c r="B31" s="366"/>
      <c r="C31" s="120"/>
      <c r="D31" s="120"/>
      <c r="E31" s="103" t="s">
        <v>649</v>
      </c>
      <c r="F31" s="104" t="s">
        <v>72</v>
      </c>
      <c r="G31" s="127">
        <v>381.24</v>
      </c>
      <c r="H31" s="368"/>
    </row>
    <row r="32" spans="1:8" ht="12.75">
      <c r="A32" s="364"/>
      <c r="B32" s="366"/>
      <c r="C32" s="120"/>
      <c r="D32" s="120"/>
      <c r="E32" s="103" t="s">
        <v>59</v>
      </c>
      <c r="F32" s="104" t="s">
        <v>784</v>
      </c>
      <c r="G32" s="127">
        <v>43.9</v>
      </c>
      <c r="H32" s="368"/>
    </row>
    <row r="33" spans="1:8" ht="13.5" thickBot="1">
      <c r="A33" s="364"/>
      <c r="B33" s="366"/>
      <c r="C33" s="120"/>
      <c r="D33" s="120"/>
      <c r="E33" s="103" t="s">
        <v>60</v>
      </c>
      <c r="F33" s="104" t="s">
        <v>73</v>
      </c>
      <c r="G33" s="127">
        <v>2704.36</v>
      </c>
      <c r="H33" s="368"/>
    </row>
    <row r="34" spans="1:8" ht="13.5" thickBot="1">
      <c r="A34" s="115"/>
      <c r="B34" s="273" t="s">
        <v>1995</v>
      </c>
      <c r="C34" s="124"/>
      <c r="D34" s="125"/>
      <c r="E34" s="125"/>
      <c r="F34" s="107"/>
      <c r="G34" s="135">
        <f>SUM(G30:G33)</f>
        <v>5609.26</v>
      </c>
      <c r="H34" s="248"/>
    </row>
    <row r="35" spans="1:8" ht="12.75">
      <c r="A35" s="363" t="s">
        <v>4</v>
      </c>
      <c r="B35" s="365" t="s">
        <v>2044</v>
      </c>
      <c r="C35" s="126"/>
      <c r="D35" s="126"/>
      <c r="E35" s="103" t="s">
        <v>51</v>
      </c>
      <c r="F35" s="102" t="s">
        <v>74</v>
      </c>
      <c r="G35" s="128">
        <v>1330.76</v>
      </c>
      <c r="H35" s="367" t="s">
        <v>18</v>
      </c>
    </row>
    <row r="36" spans="1:8" ht="12.75">
      <c r="A36" s="364"/>
      <c r="B36" s="366"/>
      <c r="C36" s="120"/>
      <c r="D36" s="120"/>
      <c r="E36" s="103" t="s">
        <v>649</v>
      </c>
      <c r="F36" s="104" t="s">
        <v>58</v>
      </c>
      <c r="G36" s="127">
        <v>571.86</v>
      </c>
      <c r="H36" s="368"/>
    </row>
    <row r="37" spans="1:8" ht="12.75">
      <c r="A37" s="364"/>
      <c r="B37" s="366"/>
      <c r="C37" s="120"/>
      <c r="D37" s="120"/>
      <c r="E37" s="103" t="s">
        <v>75</v>
      </c>
      <c r="F37" s="104" t="s">
        <v>787</v>
      </c>
      <c r="G37" s="127">
        <v>17059.47</v>
      </c>
      <c r="H37" s="368"/>
    </row>
    <row r="38" spans="1:8" ht="12.75">
      <c r="A38" s="364"/>
      <c r="B38" s="366"/>
      <c r="C38" s="120"/>
      <c r="D38" s="120"/>
      <c r="E38" s="103" t="s">
        <v>59</v>
      </c>
      <c r="F38" s="104" t="s">
        <v>784</v>
      </c>
      <c r="G38" s="127">
        <v>43.9</v>
      </c>
      <c r="H38" s="368"/>
    </row>
    <row r="39" spans="1:8" ht="12.75">
      <c r="A39" s="364"/>
      <c r="B39" s="366"/>
      <c r="C39" s="120"/>
      <c r="D39" s="120"/>
      <c r="E39" s="103" t="s">
        <v>60</v>
      </c>
      <c r="F39" s="104" t="s">
        <v>73</v>
      </c>
      <c r="G39" s="127">
        <v>2704.36</v>
      </c>
      <c r="H39" s="368"/>
    </row>
    <row r="40" spans="1:8" ht="12.75">
      <c r="A40" s="364"/>
      <c r="B40" s="366"/>
      <c r="C40" s="120"/>
      <c r="D40" s="120"/>
      <c r="E40" s="103" t="s">
        <v>76</v>
      </c>
      <c r="F40" s="104" t="s">
        <v>787</v>
      </c>
      <c r="G40" s="127">
        <v>15482.05</v>
      </c>
      <c r="H40" s="368"/>
    </row>
    <row r="41" spans="1:8" ht="13.5" thickBot="1">
      <c r="A41" s="364"/>
      <c r="B41" s="366"/>
      <c r="C41" s="122"/>
      <c r="D41" s="122"/>
      <c r="E41" s="103" t="s">
        <v>77</v>
      </c>
      <c r="F41" s="104" t="s">
        <v>787</v>
      </c>
      <c r="G41" s="127">
        <v>33148.31</v>
      </c>
      <c r="H41" s="368"/>
    </row>
    <row r="42" spans="1:8" ht="13.5" thickBot="1">
      <c r="A42" s="115"/>
      <c r="B42" s="273" t="s">
        <v>1995</v>
      </c>
      <c r="C42" s="124"/>
      <c r="D42" s="125"/>
      <c r="E42" s="125"/>
      <c r="F42" s="107"/>
      <c r="G42" s="135">
        <f>SUM(G35:G41)</f>
        <v>70340.70999999999</v>
      </c>
      <c r="H42" s="248"/>
    </row>
    <row r="43" spans="1:8" ht="12.75">
      <c r="A43" s="363" t="s">
        <v>5</v>
      </c>
      <c r="B43" s="365" t="s">
        <v>1788</v>
      </c>
      <c r="C43" s="126"/>
      <c r="D43" s="126"/>
      <c r="E43" s="103" t="s">
        <v>51</v>
      </c>
      <c r="F43" s="102" t="s">
        <v>74</v>
      </c>
      <c r="G43" s="128">
        <v>1330.76</v>
      </c>
      <c r="H43" s="367" t="s">
        <v>18</v>
      </c>
    </row>
    <row r="44" spans="1:8" ht="12.75">
      <c r="A44" s="364"/>
      <c r="B44" s="366"/>
      <c r="C44" s="120"/>
      <c r="D44" s="120"/>
      <c r="E44" s="103" t="s">
        <v>649</v>
      </c>
      <c r="F44" s="104" t="s">
        <v>58</v>
      </c>
      <c r="G44" s="127">
        <v>571.86</v>
      </c>
      <c r="H44" s="368"/>
    </row>
    <row r="45" spans="1:8" ht="12.75">
      <c r="A45" s="364"/>
      <c r="B45" s="366"/>
      <c r="C45" s="120"/>
      <c r="D45" s="120"/>
      <c r="E45" s="103" t="s">
        <v>59</v>
      </c>
      <c r="F45" s="104" t="s">
        <v>78</v>
      </c>
      <c r="G45" s="127">
        <v>43.9</v>
      </c>
      <c r="H45" s="368"/>
    </row>
    <row r="46" spans="1:8" ht="13.5" thickBot="1">
      <c r="A46" s="364"/>
      <c r="B46" s="366"/>
      <c r="C46" s="120"/>
      <c r="D46" s="120"/>
      <c r="E46" s="103" t="s">
        <v>60</v>
      </c>
      <c r="F46" s="104" t="s">
        <v>73</v>
      </c>
      <c r="G46" s="127">
        <v>2704.36</v>
      </c>
      <c r="H46" s="368"/>
    </row>
    <row r="47" spans="1:8" ht="13.5" thickBot="1">
      <c r="A47" s="115"/>
      <c r="B47" s="273" t="s">
        <v>1995</v>
      </c>
      <c r="C47" s="124"/>
      <c r="D47" s="125"/>
      <c r="E47" s="125"/>
      <c r="F47" s="107"/>
      <c r="G47" s="135">
        <f>SUM(G43:G46)</f>
        <v>4650.88</v>
      </c>
      <c r="H47" s="248"/>
    </row>
    <row r="48" spans="1:8" ht="12.75">
      <c r="A48" s="399">
        <v>1</v>
      </c>
      <c r="B48" s="370" t="s">
        <v>1789</v>
      </c>
      <c r="C48" s="116"/>
      <c r="D48" s="116"/>
      <c r="E48" s="117" t="s">
        <v>112</v>
      </c>
      <c r="F48" s="118" t="s">
        <v>113</v>
      </c>
      <c r="G48" s="137">
        <v>17582.03</v>
      </c>
      <c r="H48" s="373" t="s">
        <v>18</v>
      </c>
    </row>
    <row r="49" spans="1:8" ht="12.75">
      <c r="A49" s="400"/>
      <c r="B49" s="371"/>
      <c r="C49" s="131"/>
      <c r="D49" s="120"/>
      <c r="E49" s="103" t="s">
        <v>114</v>
      </c>
      <c r="F49" s="104" t="s">
        <v>115</v>
      </c>
      <c r="G49" s="130">
        <v>21576.27</v>
      </c>
      <c r="H49" s="374"/>
    </row>
    <row r="50" spans="1:8" ht="12.75">
      <c r="A50" s="400"/>
      <c r="B50" s="371"/>
      <c r="C50" s="131"/>
      <c r="D50" s="120"/>
      <c r="E50" s="103" t="s">
        <v>116</v>
      </c>
      <c r="F50" s="104" t="s">
        <v>113</v>
      </c>
      <c r="G50" s="130">
        <v>16745.76</v>
      </c>
      <c r="H50" s="374"/>
    </row>
    <row r="51" spans="1:8" ht="12.75">
      <c r="A51" s="400"/>
      <c r="B51" s="371"/>
      <c r="C51" s="131"/>
      <c r="D51" s="120"/>
      <c r="E51" s="103" t="s">
        <v>117</v>
      </c>
      <c r="F51" s="104" t="s">
        <v>113</v>
      </c>
      <c r="G51" s="130">
        <v>11355.93</v>
      </c>
      <c r="H51" s="374"/>
    </row>
    <row r="52" spans="1:8" ht="12.75">
      <c r="A52" s="400"/>
      <c r="B52" s="372"/>
      <c r="C52" s="120"/>
      <c r="D52" s="120"/>
      <c r="E52" s="103" t="s">
        <v>647</v>
      </c>
      <c r="F52" s="104" t="s">
        <v>118</v>
      </c>
      <c r="G52" s="130">
        <v>1245.76</v>
      </c>
      <c r="H52" s="375"/>
    </row>
    <row r="53" spans="1:8" ht="12.75">
      <c r="A53" s="400"/>
      <c r="B53" s="372"/>
      <c r="C53" s="120"/>
      <c r="D53" s="120"/>
      <c r="E53" s="103" t="s">
        <v>638</v>
      </c>
      <c r="F53" s="104" t="s">
        <v>119</v>
      </c>
      <c r="G53" s="130">
        <v>11782.63</v>
      </c>
      <c r="H53" s="375"/>
    </row>
    <row r="54" spans="1:8" ht="12.75">
      <c r="A54" s="400"/>
      <c r="B54" s="372"/>
      <c r="C54" s="120"/>
      <c r="D54" s="120"/>
      <c r="E54" s="103" t="s">
        <v>120</v>
      </c>
      <c r="F54" s="104" t="s">
        <v>121</v>
      </c>
      <c r="G54" s="130">
        <v>7986.44</v>
      </c>
      <c r="H54" s="375"/>
    </row>
    <row r="55" spans="1:8" ht="12.75">
      <c r="A55" s="400"/>
      <c r="B55" s="372"/>
      <c r="C55" s="120"/>
      <c r="D55" s="120"/>
      <c r="E55" s="103" t="s">
        <v>122</v>
      </c>
      <c r="F55" s="104" t="s">
        <v>123</v>
      </c>
      <c r="G55" s="130">
        <v>4492.37</v>
      </c>
      <c r="H55" s="375"/>
    </row>
    <row r="56" spans="1:8" ht="12.75">
      <c r="A56" s="400"/>
      <c r="B56" s="372"/>
      <c r="C56" s="120"/>
      <c r="D56" s="120"/>
      <c r="E56" s="103" t="s">
        <v>124</v>
      </c>
      <c r="F56" s="104" t="s">
        <v>125</v>
      </c>
      <c r="G56" s="130">
        <v>6600</v>
      </c>
      <c r="H56" s="375"/>
    </row>
    <row r="57" spans="1:8" ht="12.75">
      <c r="A57" s="400"/>
      <c r="B57" s="372"/>
      <c r="C57" s="120"/>
      <c r="D57" s="120"/>
      <c r="E57" s="103" t="s">
        <v>126</v>
      </c>
      <c r="F57" s="104" t="s">
        <v>115</v>
      </c>
      <c r="G57" s="130">
        <v>771.19</v>
      </c>
      <c r="H57" s="375"/>
    </row>
    <row r="58" spans="1:8" ht="12.75">
      <c r="A58" s="400"/>
      <c r="B58" s="372"/>
      <c r="C58" s="120"/>
      <c r="D58" s="120"/>
      <c r="E58" s="103" t="s">
        <v>644</v>
      </c>
      <c r="F58" s="104" t="s">
        <v>127</v>
      </c>
      <c r="G58" s="130">
        <v>96575.89</v>
      </c>
      <c r="H58" s="375"/>
    </row>
    <row r="59" spans="1:8" ht="12.75">
      <c r="A59" s="400"/>
      <c r="B59" s="372"/>
      <c r="C59" s="120"/>
      <c r="D59" s="120"/>
      <c r="E59" s="103" t="s">
        <v>128</v>
      </c>
      <c r="F59" s="104" t="s">
        <v>129</v>
      </c>
      <c r="G59" s="130">
        <v>2240.37</v>
      </c>
      <c r="H59" s="375"/>
    </row>
    <row r="60" spans="1:8" ht="12.75">
      <c r="A60" s="400"/>
      <c r="B60" s="372"/>
      <c r="C60" s="120"/>
      <c r="D60" s="120"/>
      <c r="E60" s="103" t="s">
        <v>128</v>
      </c>
      <c r="F60" s="104" t="s">
        <v>130</v>
      </c>
      <c r="G60" s="130">
        <v>234.46</v>
      </c>
      <c r="H60" s="375"/>
    </row>
    <row r="61" spans="1:8" ht="12.75">
      <c r="A61" s="400"/>
      <c r="B61" s="372"/>
      <c r="C61" s="120"/>
      <c r="D61" s="120"/>
      <c r="E61" s="103" t="s">
        <v>717</v>
      </c>
      <c r="F61" s="104" t="s">
        <v>131</v>
      </c>
      <c r="G61" s="130">
        <v>2730.54</v>
      </c>
      <c r="H61" s="375"/>
    </row>
    <row r="62" spans="1:8" ht="12.75">
      <c r="A62" s="400"/>
      <c r="B62" s="372"/>
      <c r="C62" s="120"/>
      <c r="D62" s="120"/>
      <c r="E62" s="103" t="s">
        <v>132</v>
      </c>
      <c r="F62" s="104" t="s">
        <v>133</v>
      </c>
      <c r="G62" s="130">
        <v>391.03</v>
      </c>
      <c r="H62" s="375"/>
    </row>
    <row r="63" spans="1:8" ht="12.75">
      <c r="A63" s="400"/>
      <c r="B63" s="372"/>
      <c r="C63" s="120"/>
      <c r="D63" s="120"/>
      <c r="E63" s="103" t="s">
        <v>134</v>
      </c>
      <c r="F63" s="104" t="s">
        <v>135</v>
      </c>
      <c r="G63" s="130">
        <v>766.15</v>
      </c>
      <c r="H63" s="375"/>
    </row>
    <row r="64" spans="1:8" ht="12.75">
      <c r="A64" s="400"/>
      <c r="B64" s="372"/>
      <c r="C64" s="120"/>
      <c r="D64" s="120"/>
      <c r="E64" s="103" t="s">
        <v>136</v>
      </c>
      <c r="F64" s="104" t="s">
        <v>137</v>
      </c>
      <c r="G64" s="130">
        <v>3128.8</v>
      </c>
      <c r="H64" s="375"/>
    </row>
    <row r="65" spans="1:8" ht="12.75">
      <c r="A65" s="400"/>
      <c r="B65" s="372"/>
      <c r="C65" s="120"/>
      <c r="D65" s="120"/>
      <c r="E65" s="103" t="s">
        <v>138</v>
      </c>
      <c r="F65" s="104" t="s">
        <v>139</v>
      </c>
      <c r="G65" s="130">
        <v>782.2</v>
      </c>
      <c r="H65" s="375"/>
    </row>
    <row r="66" spans="1:8" ht="12.75">
      <c r="A66" s="400"/>
      <c r="B66" s="372"/>
      <c r="C66" s="120"/>
      <c r="D66" s="120"/>
      <c r="E66" s="103" t="s">
        <v>140</v>
      </c>
      <c r="F66" s="104" t="s">
        <v>139</v>
      </c>
      <c r="G66" s="130">
        <v>782.2</v>
      </c>
      <c r="H66" s="375"/>
    </row>
    <row r="67" spans="1:8" ht="12.75">
      <c r="A67" s="400"/>
      <c r="B67" s="372"/>
      <c r="C67" s="120"/>
      <c r="D67" s="120"/>
      <c r="E67" s="103" t="s">
        <v>141</v>
      </c>
      <c r="F67" s="104" t="s">
        <v>139</v>
      </c>
      <c r="G67" s="130">
        <v>782.2</v>
      </c>
      <c r="H67" s="375"/>
    </row>
    <row r="68" spans="1:8" ht="12.75">
      <c r="A68" s="400"/>
      <c r="B68" s="372"/>
      <c r="C68" s="120"/>
      <c r="D68" s="120"/>
      <c r="E68" s="103" t="s">
        <v>142</v>
      </c>
      <c r="F68" s="104" t="s">
        <v>143</v>
      </c>
      <c r="G68" s="130">
        <v>125.15</v>
      </c>
      <c r="H68" s="375"/>
    </row>
    <row r="69" spans="1:8" ht="12.75">
      <c r="A69" s="400"/>
      <c r="B69" s="372"/>
      <c r="C69" s="120"/>
      <c r="D69" s="120"/>
      <c r="E69" s="103" t="s">
        <v>144</v>
      </c>
      <c r="F69" s="104" t="s">
        <v>145</v>
      </c>
      <c r="G69" s="130">
        <v>625.76</v>
      </c>
      <c r="H69" s="375"/>
    </row>
    <row r="70" spans="1:8" ht="12.75">
      <c r="A70" s="400"/>
      <c r="B70" s="372"/>
      <c r="C70" s="120"/>
      <c r="D70" s="120"/>
      <c r="E70" s="103" t="s">
        <v>146</v>
      </c>
      <c r="F70" s="104" t="s">
        <v>139</v>
      </c>
      <c r="G70" s="130">
        <v>782.2</v>
      </c>
      <c r="H70" s="375"/>
    </row>
    <row r="71" spans="1:8" ht="12.75">
      <c r="A71" s="400"/>
      <c r="B71" s="372"/>
      <c r="C71" s="120"/>
      <c r="D71" s="120"/>
      <c r="E71" s="103" t="s">
        <v>147</v>
      </c>
      <c r="F71" s="104" t="s">
        <v>148</v>
      </c>
      <c r="G71" s="130">
        <v>1564.4</v>
      </c>
      <c r="H71" s="375"/>
    </row>
    <row r="72" spans="1:8" ht="12.75">
      <c r="A72" s="400"/>
      <c r="B72" s="372"/>
      <c r="C72" s="120"/>
      <c r="D72" s="120"/>
      <c r="E72" s="103" t="s">
        <v>149</v>
      </c>
      <c r="F72" s="104" t="s">
        <v>150</v>
      </c>
      <c r="G72" s="130">
        <v>2346.6</v>
      </c>
      <c r="H72" s="375"/>
    </row>
    <row r="73" spans="1:8" ht="12.75">
      <c r="A73" s="400"/>
      <c r="B73" s="372"/>
      <c r="C73" s="120"/>
      <c r="D73" s="120"/>
      <c r="E73" s="103" t="s">
        <v>151</v>
      </c>
      <c r="F73" s="104" t="s">
        <v>152</v>
      </c>
      <c r="G73" s="130">
        <v>8118.61</v>
      </c>
      <c r="H73" s="375"/>
    </row>
    <row r="74" spans="1:8" ht="12.75">
      <c r="A74" s="400"/>
      <c r="B74" s="372"/>
      <c r="C74" s="120"/>
      <c r="D74" s="120"/>
      <c r="E74" s="103" t="s">
        <v>153</v>
      </c>
      <c r="F74" s="104" t="s">
        <v>154</v>
      </c>
      <c r="G74" s="130">
        <v>2426.4</v>
      </c>
      <c r="H74" s="375"/>
    </row>
    <row r="75" spans="1:8" ht="12.75">
      <c r="A75" s="400"/>
      <c r="B75" s="372"/>
      <c r="C75" s="120"/>
      <c r="D75" s="120"/>
      <c r="E75" s="103" t="s">
        <v>155</v>
      </c>
      <c r="F75" s="104" t="s">
        <v>156</v>
      </c>
      <c r="G75" s="130">
        <v>1191.84</v>
      </c>
      <c r="H75" s="375"/>
    </row>
    <row r="76" spans="1:8" ht="12.75">
      <c r="A76" s="400"/>
      <c r="B76" s="372"/>
      <c r="C76" s="120"/>
      <c r="D76" s="120"/>
      <c r="E76" s="103" t="s">
        <v>678</v>
      </c>
      <c r="F76" s="104" t="s">
        <v>157</v>
      </c>
      <c r="G76" s="130">
        <v>1846.61</v>
      </c>
      <c r="H76" s="375"/>
    </row>
    <row r="77" spans="1:8" ht="12.75">
      <c r="A77" s="400"/>
      <c r="B77" s="372"/>
      <c r="C77" s="120"/>
      <c r="D77" s="120"/>
      <c r="E77" s="103" t="s">
        <v>158</v>
      </c>
      <c r="F77" s="104" t="s">
        <v>115</v>
      </c>
      <c r="G77" s="130">
        <v>50.42</v>
      </c>
      <c r="H77" s="375"/>
    </row>
    <row r="78" spans="1:8" ht="12.75">
      <c r="A78" s="400"/>
      <c r="B78" s="372"/>
      <c r="C78" s="120"/>
      <c r="D78" s="120"/>
      <c r="E78" s="103" t="s">
        <v>707</v>
      </c>
      <c r="F78" s="104" t="s">
        <v>159</v>
      </c>
      <c r="G78" s="130">
        <v>1400</v>
      </c>
      <c r="H78" s="375"/>
    </row>
    <row r="79" spans="1:8" ht="12.75">
      <c r="A79" s="400"/>
      <c r="B79" s="372"/>
      <c r="C79" s="120"/>
      <c r="D79" s="120"/>
      <c r="E79" s="103" t="s">
        <v>708</v>
      </c>
      <c r="F79" s="104" t="s">
        <v>113</v>
      </c>
      <c r="G79" s="130">
        <v>1383.74</v>
      </c>
      <c r="H79" s="375"/>
    </row>
    <row r="80" spans="1:8" ht="12.75">
      <c r="A80" s="400"/>
      <c r="B80" s="372"/>
      <c r="C80" s="120"/>
      <c r="D80" s="120"/>
      <c r="E80" s="103" t="s">
        <v>647</v>
      </c>
      <c r="F80" s="104" t="s">
        <v>160</v>
      </c>
      <c r="G80" s="130">
        <v>593.22</v>
      </c>
      <c r="H80" s="375"/>
    </row>
    <row r="81" spans="1:8" ht="12.75">
      <c r="A81" s="400"/>
      <c r="B81" s="372"/>
      <c r="C81" s="120"/>
      <c r="D81" s="120"/>
      <c r="E81" s="103" t="s">
        <v>161</v>
      </c>
      <c r="F81" s="104" t="s">
        <v>152</v>
      </c>
      <c r="G81" s="130">
        <v>2944.16</v>
      </c>
      <c r="H81" s="375"/>
    </row>
    <row r="82" spans="1:8" ht="12.75">
      <c r="A82" s="400"/>
      <c r="B82" s="372"/>
      <c r="C82" s="120"/>
      <c r="D82" s="120"/>
      <c r="E82" s="103" t="s">
        <v>162</v>
      </c>
      <c r="F82" s="104" t="s">
        <v>159</v>
      </c>
      <c r="G82" s="130">
        <v>1269</v>
      </c>
      <c r="H82" s="375"/>
    </row>
    <row r="83" spans="1:8" ht="12.75">
      <c r="A83" s="400"/>
      <c r="B83" s="372"/>
      <c r="C83" s="120"/>
      <c r="D83" s="120"/>
      <c r="E83" s="103" t="s">
        <v>163</v>
      </c>
      <c r="F83" s="104" t="s">
        <v>159</v>
      </c>
      <c r="G83" s="130">
        <v>1982.92</v>
      </c>
      <c r="H83" s="375"/>
    </row>
    <row r="84" spans="1:8" ht="12.75">
      <c r="A84" s="400"/>
      <c r="B84" s="372"/>
      <c r="C84" s="120"/>
      <c r="D84" s="120"/>
      <c r="E84" s="103" t="s">
        <v>164</v>
      </c>
      <c r="F84" s="104" t="s">
        <v>159</v>
      </c>
      <c r="G84" s="130">
        <v>1040.21</v>
      </c>
      <c r="H84" s="375"/>
    </row>
    <row r="85" spans="1:8" ht="12.75">
      <c r="A85" s="400"/>
      <c r="B85" s="372"/>
      <c r="C85" s="120"/>
      <c r="D85" s="120"/>
      <c r="E85" s="103" t="s">
        <v>684</v>
      </c>
      <c r="F85" s="104" t="s">
        <v>165</v>
      </c>
      <c r="G85" s="130">
        <v>124.24</v>
      </c>
      <c r="H85" s="375"/>
    </row>
    <row r="86" spans="1:8" ht="12.75">
      <c r="A86" s="400"/>
      <c r="B86" s="372"/>
      <c r="C86" s="120"/>
      <c r="D86" s="120"/>
      <c r="E86" s="103" t="s">
        <v>649</v>
      </c>
      <c r="F86" s="104" t="s">
        <v>166</v>
      </c>
      <c r="G86" s="130">
        <v>800</v>
      </c>
      <c r="H86" s="375"/>
    </row>
    <row r="87" spans="1:8" ht="12.75">
      <c r="A87" s="400"/>
      <c r="B87" s="372"/>
      <c r="C87" s="120"/>
      <c r="D87" s="120"/>
      <c r="E87" s="103" t="s">
        <v>167</v>
      </c>
      <c r="F87" s="104" t="s">
        <v>115</v>
      </c>
      <c r="G87" s="130">
        <v>290.97</v>
      </c>
      <c r="H87" s="375"/>
    </row>
    <row r="88" spans="1:8" ht="12.75">
      <c r="A88" s="400"/>
      <c r="B88" s="372"/>
      <c r="C88" s="120"/>
      <c r="D88" s="120"/>
      <c r="E88" s="103" t="s">
        <v>635</v>
      </c>
      <c r="F88" s="104" t="s">
        <v>159</v>
      </c>
      <c r="G88" s="130">
        <v>97.87</v>
      </c>
      <c r="H88" s="375"/>
    </row>
    <row r="89" spans="1:8" ht="12.75">
      <c r="A89" s="400"/>
      <c r="B89" s="372"/>
      <c r="C89" s="120"/>
      <c r="D89" s="120"/>
      <c r="E89" s="103" t="s">
        <v>168</v>
      </c>
      <c r="F89" s="104" t="s">
        <v>115</v>
      </c>
      <c r="G89" s="130">
        <v>920</v>
      </c>
      <c r="H89" s="375"/>
    </row>
    <row r="90" spans="1:8" ht="22.5">
      <c r="A90" s="400"/>
      <c r="B90" s="372"/>
      <c r="C90" s="120"/>
      <c r="D90" s="120"/>
      <c r="E90" s="103" t="s">
        <v>169</v>
      </c>
      <c r="F90" s="104" t="s">
        <v>170</v>
      </c>
      <c r="G90" s="130">
        <v>255.93</v>
      </c>
      <c r="H90" s="375"/>
    </row>
    <row r="91" spans="1:8" ht="12.75">
      <c r="A91" s="400"/>
      <c r="B91" s="372"/>
      <c r="C91" s="120"/>
      <c r="D91" s="120"/>
      <c r="E91" s="103" t="s">
        <v>655</v>
      </c>
      <c r="F91" s="104" t="s">
        <v>171</v>
      </c>
      <c r="G91" s="130">
        <v>262.44</v>
      </c>
      <c r="H91" s="375"/>
    </row>
    <row r="92" spans="1:8" ht="12.75">
      <c r="A92" s="400"/>
      <c r="B92" s="372"/>
      <c r="C92" s="120"/>
      <c r="D92" s="120"/>
      <c r="E92" s="103" t="s">
        <v>657</v>
      </c>
      <c r="F92" s="104" t="s">
        <v>115</v>
      </c>
      <c r="G92" s="130">
        <v>461.46</v>
      </c>
      <c r="H92" s="375"/>
    </row>
    <row r="93" spans="1:8" ht="12.75">
      <c r="A93" s="400"/>
      <c r="B93" s="372"/>
      <c r="C93" s="120"/>
      <c r="D93" s="120"/>
      <c r="E93" s="103" t="s">
        <v>659</v>
      </c>
      <c r="F93" s="104" t="s">
        <v>172</v>
      </c>
      <c r="G93" s="130">
        <v>483.1</v>
      </c>
      <c r="H93" s="375"/>
    </row>
    <row r="94" spans="1:8" ht="12.75">
      <c r="A94" s="400"/>
      <c r="B94" s="372"/>
      <c r="C94" s="120"/>
      <c r="D94" s="120"/>
      <c r="E94" s="103" t="s">
        <v>662</v>
      </c>
      <c r="F94" s="104" t="s">
        <v>173</v>
      </c>
      <c r="G94" s="130">
        <v>348.81</v>
      </c>
      <c r="H94" s="375"/>
    </row>
    <row r="95" spans="1:8" ht="12.75">
      <c r="A95" s="400"/>
      <c r="B95" s="372"/>
      <c r="C95" s="120"/>
      <c r="D95" s="120"/>
      <c r="E95" s="103" t="s">
        <v>174</v>
      </c>
      <c r="F95" s="104" t="s">
        <v>159</v>
      </c>
      <c r="G95" s="130">
        <v>309.32</v>
      </c>
      <c r="H95" s="375"/>
    </row>
    <row r="96" spans="1:8" ht="12.75">
      <c r="A96" s="400"/>
      <c r="B96" s="372"/>
      <c r="C96" s="120"/>
      <c r="D96" s="120"/>
      <c r="E96" s="103" t="s">
        <v>175</v>
      </c>
      <c r="F96" s="104" t="s">
        <v>176</v>
      </c>
      <c r="G96" s="130">
        <v>150.96</v>
      </c>
      <c r="H96" s="375"/>
    </row>
    <row r="97" spans="1:8" ht="12.75">
      <c r="A97" s="400"/>
      <c r="B97" s="372"/>
      <c r="C97" s="120"/>
      <c r="D97" s="120"/>
      <c r="E97" s="103" t="s">
        <v>177</v>
      </c>
      <c r="F97" s="104" t="s">
        <v>178</v>
      </c>
      <c r="G97" s="130">
        <v>827.56</v>
      </c>
      <c r="H97" s="375"/>
    </row>
    <row r="98" spans="1:8" ht="12.75">
      <c r="A98" s="400"/>
      <c r="B98" s="372"/>
      <c r="C98" s="120"/>
      <c r="D98" s="120"/>
      <c r="E98" s="103" t="s">
        <v>641</v>
      </c>
      <c r="F98" s="104" t="s">
        <v>159</v>
      </c>
      <c r="G98" s="130">
        <v>578.82</v>
      </c>
      <c r="H98" s="375"/>
    </row>
    <row r="99" spans="1:8" ht="12.75">
      <c r="A99" s="400"/>
      <c r="B99" s="372"/>
      <c r="C99" s="120"/>
      <c r="D99" s="120"/>
      <c r="E99" s="103" t="s">
        <v>699</v>
      </c>
      <c r="F99" s="104" t="s">
        <v>179</v>
      </c>
      <c r="G99" s="130">
        <v>230.01</v>
      </c>
      <c r="H99" s="375"/>
    </row>
    <row r="100" spans="1:8" ht="12.75">
      <c r="A100" s="400"/>
      <c r="B100" s="372"/>
      <c r="C100" s="120"/>
      <c r="D100" s="120"/>
      <c r="E100" s="103" t="s">
        <v>665</v>
      </c>
      <c r="F100" s="104" t="s">
        <v>180</v>
      </c>
      <c r="G100" s="130">
        <v>3331.6</v>
      </c>
      <c r="H100" s="375"/>
    </row>
    <row r="101" spans="1:8" ht="12.75">
      <c r="A101" s="400"/>
      <c r="B101" s="372"/>
      <c r="C101" s="120"/>
      <c r="D101" s="120"/>
      <c r="E101" s="103" t="s">
        <v>181</v>
      </c>
      <c r="F101" s="104" t="s">
        <v>182</v>
      </c>
      <c r="G101" s="130">
        <v>436.27</v>
      </c>
      <c r="H101" s="375"/>
    </row>
    <row r="102" spans="1:8" ht="12.75">
      <c r="A102" s="400"/>
      <c r="B102" s="372"/>
      <c r="C102" s="120"/>
      <c r="D102" s="120"/>
      <c r="E102" s="103" t="s">
        <v>183</v>
      </c>
      <c r="F102" s="104" t="s">
        <v>184</v>
      </c>
      <c r="G102" s="130">
        <v>643.44</v>
      </c>
      <c r="H102" s="375"/>
    </row>
    <row r="103" spans="1:8" ht="12.75">
      <c r="A103" s="400"/>
      <c r="B103" s="372"/>
      <c r="C103" s="120"/>
      <c r="D103" s="120"/>
      <c r="E103" s="103" t="s">
        <v>667</v>
      </c>
      <c r="F103" s="104" t="s">
        <v>185</v>
      </c>
      <c r="G103" s="130">
        <v>777.66</v>
      </c>
      <c r="H103" s="375"/>
    </row>
    <row r="104" spans="1:8" ht="22.5">
      <c r="A104" s="400"/>
      <c r="B104" s="372"/>
      <c r="C104" s="120"/>
      <c r="D104" s="120"/>
      <c r="E104" s="103" t="s">
        <v>669</v>
      </c>
      <c r="F104" s="104" t="s">
        <v>186</v>
      </c>
      <c r="G104" s="130">
        <v>2217.71</v>
      </c>
      <c r="H104" s="375"/>
    </row>
    <row r="105" spans="1:8" ht="12.75">
      <c r="A105" s="400"/>
      <c r="B105" s="372"/>
      <c r="C105" s="120"/>
      <c r="D105" s="120"/>
      <c r="E105" s="103" t="s">
        <v>187</v>
      </c>
      <c r="F105" s="104" t="s">
        <v>125</v>
      </c>
      <c r="G105" s="130">
        <v>1146.78</v>
      </c>
      <c r="H105" s="375"/>
    </row>
    <row r="106" spans="1:8" ht="22.5">
      <c r="A106" s="400"/>
      <c r="B106" s="372"/>
      <c r="C106" s="120"/>
      <c r="D106" s="120"/>
      <c r="E106" s="103" t="s">
        <v>188</v>
      </c>
      <c r="F106" s="104" t="s">
        <v>189</v>
      </c>
      <c r="G106" s="130">
        <v>2719.92</v>
      </c>
      <c r="H106" s="375"/>
    </row>
    <row r="107" spans="1:8" ht="12.75">
      <c r="A107" s="400"/>
      <c r="B107" s="372"/>
      <c r="C107" s="120"/>
      <c r="D107" s="120"/>
      <c r="E107" s="103" t="s">
        <v>190</v>
      </c>
      <c r="F107" s="104" t="s">
        <v>189</v>
      </c>
      <c r="G107" s="130">
        <v>720.34</v>
      </c>
      <c r="H107" s="375"/>
    </row>
    <row r="108" spans="1:8" ht="12.75">
      <c r="A108" s="400"/>
      <c r="B108" s="372"/>
      <c r="C108" s="120"/>
      <c r="D108" s="120"/>
      <c r="E108" s="103" t="s">
        <v>191</v>
      </c>
      <c r="F108" s="104" t="s">
        <v>192</v>
      </c>
      <c r="G108" s="130">
        <v>1614.85</v>
      </c>
      <c r="H108" s="375"/>
    </row>
    <row r="109" spans="1:8" ht="12.75">
      <c r="A109" s="400"/>
      <c r="B109" s="372"/>
      <c r="C109" s="120"/>
      <c r="D109" s="120"/>
      <c r="E109" s="103" t="s">
        <v>193</v>
      </c>
      <c r="F109" s="104" t="s">
        <v>194</v>
      </c>
      <c r="G109" s="130">
        <v>1203.77</v>
      </c>
      <c r="H109" s="375"/>
    </row>
    <row r="110" spans="1:8" ht="12.75">
      <c r="A110" s="400"/>
      <c r="B110" s="372"/>
      <c r="C110" s="120"/>
      <c r="D110" s="120"/>
      <c r="E110" s="103" t="s">
        <v>195</v>
      </c>
      <c r="F110" s="104" t="s">
        <v>196</v>
      </c>
      <c r="G110" s="130">
        <v>33522.31</v>
      </c>
      <c r="H110" s="375"/>
    </row>
    <row r="111" spans="1:8" ht="12.75">
      <c r="A111" s="400"/>
      <c r="B111" s="372"/>
      <c r="C111" s="120"/>
      <c r="D111" s="120"/>
      <c r="E111" s="103" t="s">
        <v>197</v>
      </c>
      <c r="F111" s="104" t="s">
        <v>189</v>
      </c>
      <c r="G111" s="130">
        <v>2734.75</v>
      </c>
      <c r="H111" s="375"/>
    </row>
    <row r="112" spans="1:8" ht="12.75">
      <c r="A112" s="400"/>
      <c r="B112" s="372"/>
      <c r="C112" s="120"/>
      <c r="D112" s="120"/>
      <c r="E112" s="103" t="s">
        <v>198</v>
      </c>
      <c r="F112" s="104" t="s">
        <v>199</v>
      </c>
      <c r="G112" s="130">
        <v>12254.24</v>
      </c>
      <c r="H112" s="375"/>
    </row>
    <row r="113" spans="1:8" ht="12.75">
      <c r="A113" s="400"/>
      <c r="B113" s="372"/>
      <c r="C113" s="120"/>
      <c r="D113" s="120"/>
      <c r="E113" s="103" t="s">
        <v>200</v>
      </c>
      <c r="F113" s="104" t="s">
        <v>159</v>
      </c>
      <c r="G113" s="130">
        <v>43137.59</v>
      </c>
      <c r="H113" s="375"/>
    </row>
    <row r="114" spans="1:8" ht="22.5">
      <c r="A114" s="400"/>
      <c r="B114" s="372"/>
      <c r="C114" s="120"/>
      <c r="D114" s="120"/>
      <c r="E114" s="103" t="s">
        <v>201</v>
      </c>
      <c r="F114" s="104" t="s">
        <v>202</v>
      </c>
      <c r="G114" s="130">
        <v>14237.29</v>
      </c>
      <c r="H114" s="375"/>
    </row>
    <row r="115" spans="1:8" ht="12.75">
      <c r="A115" s="400"/>
      <c r="B115" s="372"/>
      <c r="C115" s="120"/>
      <c r="D115" s="120"/>
      <c r="E115" s="103" t="s">
        <v>203</v>
      </c>
      <c r="F115" s="104" t="s">
        <v>159</v>
      </c>
      <c r="G115" s="130">
        <v>46.08</v>
      </c>
      <c r="H115" s="375"/>
    </row>
    <row r="116" spans="1:8" ht="12.75">
      <c r="A116" s="400"/>
      <c r="B116" s="372"/>
      <c r="C116" s="120"/>
      <c r="D116" s="120"/>
      <c r="E116" s="103" t="s">
        <v>684</v>
      </c>
      <c r="F116" s="104" t="s">
        <v>159</v>
      </c>
      <c r="G116" s="130">
        <v>12.42</v>
      </c>
      <c r="H116" s="375"/>
    </row>
    <row r="117" spans="1:8" ht="12.75">
      <c r="A117" s="400"/>
      <c r="B117" s="372"/>
      <c r="C117" s="120"/>
      <c r="D117" s="120"/>
      <c r="E117" s="103" t="s">
        <v>685</v>
      </c>
      <c r="F117" s="104" t="s">
        <v>159</v>
      </c>
      <c r="G117" s="130">
        <v>22.07</v>
      </c>
      <c r="H117" s="375"/>
    </row>
    <row r="118" spans="1:8" ht="12.75">
      <c r="A118" s="400"/>
      <c r="B118" s="372"/>
      <c r="C118" s="120"/>
      <c r="D118" s="120"/>
      <c r="E118" s="103" t="s">
        <v>686</v>
      </c>
      <c r="F118" s="104" t="s">
        <v>159</v>
      </c>
      <c r="G118" s="130">
        <v>6.44</v>
      </c>
      <c r="H118" s="375"/>
    </row>
    <row r="119" spans="1:8" ht="12.75">
      <c r="A119" s="400"/>
      <c r="B119" s="372"/>
      <c r="C119" s="120"/>
      <c r="D119" s="120"/>
      <c r="E119" s="103" t="s">
        <v>712</v>
      </c>
      <c r="F119" s="104" t="s">
        <v>159</v>
      </c>
      <c r="G119" s="130">
        <v>445.69</v>
      </c>
      <c r="H119" s="375"/>
    </row>
    <row r="120" spans="1:8" ht="12.75">
      <c r="A120" s="400"/>
      <c r="B120" s="372"/>
      <c r="C120" s="120"/>
      <c r="D120" s="120"/>
      <c r="E120" s="103" t="s">
        <v>650</v>
      </c>
      <c r="F120" s="104" t="s">
        <v>159</v>
      </c>
      <c r="G120" s="130">
        <v>224.09</v>
      </c>
      <c r="H120" s="375"/>
    </row>
    <row r="121" spans="1:8" ht="12.75">
      <c r="A121" s="400"/>
      <c r="B121" s="372"/>
      <c r="C121" s="120"/>
      <c r="D121" s="120"/>
      <c r="E121" s="103" t="s">
        <v>651</v>
      </c>
      <c r="F121" s="104" t="s">
        <v>159</v>
      </c>
      <c r="G121" s="130">
        <v>761</v>
      </c>
      <c r="H121" s="375"/>
    </row>
    <row r="122" spans="1:8" ht="12.75">
      <c r="A122" s="400"/>
      <c r="B122" s="372"/>
      <c r="C122" s="120"/>
      <c r="D122" s="120"/>
      <c r="E122" s="103" t="s">
        <v>204</v>
      </c>
      <c r="F122" s="104" t="s">
        <v>159</v>
      </c>
      <c r="G122" s="130">
        <v>192.31</v>
      </c>
      <c r="H122" s="375"/>
    </row>
    <row r="123" spans="1:8" ht="12.75">
      <c r="A123" s="400"/>
      <c r="B123" s="372"/>
      <c r="C123" s="120"/>
      <c r="D123" s="120"/>
      <c r="E123" s="103" t="s">
        <v>205</v>
      </c>
      <c r="F123" s="104" t="s">
        <v>113</v>
      </c>
      <c r="G123" s="130">
        <v>86.2</v>
      </c>
      <c r="H123" s="375"/>
    </row>
    <row r="124" spans="1:8" ht="12.75">
      <c r="A124" s="400"/>
      <c r="B124" s="372"/>
      <c r="C124" s="120"/>
      <c r="D124" s="120"/>
      <c r="E124" s="103" t="s">
        <v>676</v>
      </c>
      <c r="F124" s="104" t="s">
        <v>206</v>
      </c>
      <c r="G124" s="130">
        <v>4049.87</v>
      </c>
      <c r="H124" s="375"/>
    </row>
    <row r="125" spans="1:8" ht="12.75">
      <c r="A125" s="400"/>
      <c r="B125" s="372"/>
      <c r="C125" s="120"/>
      <c r="D125" s="120"/>
      <c r="E125" s="103" t="s">
        <v>654</v>
      </c>
      <c r="F125" s="104" t="s">
        <v>159</v>
      </c>
      <c r="G125" s="130">
        <v>54.81</v>
      </c>
      <c r="H125" s="375"/>
    </row>
    <row r="126" spans="1:8" ht="12.75">
      <c r="A126" s="400"/>
      <c r="B126" s="372"/>
      <c r="C126" s="120"/>
      <c r="D126" s="120"/>
      <c r="E126" s="103" t="s">
        <v>690</v>
      </c>
      <c r="F126" s="104" t="s">
        <v>159</v>
      </c>
      <c r="G126" s="130">
        <v>30.73</v>
      </c>
      <c r="H126" s="375"/>
    </row>
    <row r="127" spans="1:8" ht="12.75">
      <c r="A127" s="400"/>
      <c r="B127" s="372"/>
      <c r="C127" s="120"/>
      <c r="D127" s="120"/>
      <c r="E127" s="103" t="s">
        <v>207</v>
      </c>
      <c r="F127" s="104" t="s">
        <v>159</v>
      </c>
      <c r="G127" s="130">
        <v>26.25</v>
      </c>
      <c r="H127" s="375"/>
    </row>
    <row r="128" spans="1:8" ht="12.75">
      <c r="A128" s="400"/>
      <c r="B128" s="372"/>
      <c r="C128" s="120"/>
      <c r="D128" s="120"/>
      <c r="E128" s="103" t="s">
        <v>208</v>
      </c>
      <c r="F128" s="104" t="s">
        <v>159</v>
      </c>
      <c r="G128" s="130">
        <v>483.94</v>
      </c>
      <c r="H128" s="375"/>
    </row>
    <row r="129" spans="1:8" ht="12.75">
      <c r="A129" s="400"/>
      <c r="B129" s="372"/>
      <c r="C129" s="120"/>
      <c r="D129" s="120"/>
      <c r="E129" s="103" t="s">
        <v>640</v>
      </c>
      <c r="F129" s="104" t="s">
        <v>159</v>
      </c>
      <c r="G129" s="130">
        <v>825.45</v>
      </c>
      <c r="H129" s="375"/>
    </row>
    <row r="130" spans="1:8" ht="12.75">
      <c r="A130" s="400"/>
      <c r="B130" s="372"/>
      <c r="C130" s="120"/>
      <c r="D130" s="120"/>
      <c r="E130" s="103" t="s">
        <v>641</v>
      </c>
      <c r="F130" s="104" t="s">
        <v>159</v>
      </c>
      <c r="G130" s="130">
        <v>578.82</v>
      </c>
      <c r="H130" s="375"/>
    </row>
    <row r="131" spans="1:8" ht="12.75">
      <c r="A131" s="400"/>
      <c r="B131" s="372"/>
      <c r="C131" s="120"/>
      <c r="D131" s="120"/>
      <c r="E131" s="103" t="s">
        <v>643</v>
      </c>
      <c r="F131" s="104" t="s">
        <v>209</v>
      </c>
      <c r="G131" s="130">
        <v>1254.24</v>
      </c>
      <c r="H131" s="375"/>
    </row>
    <row r="132" spans="1:8" ht="12.75">
      <c r="A132" s="400"/>
      <c r="B132" s="372"/>
      <c r="C132" s="120"/>
      <c r="D132" s="120"/>
      <c r="E132" s="103" t="s">
        <v>671</v>
      </c>
      <c r="F132" s="104" t="s">
        <v>210</v>
      </c>
      <c r="G132" s="130">
        <v>2009.29</v>
      </c>
      <c r="H132" s="375"/>
    </row>
    <row r="133" spans="1:8" ht="12.75">
      <c r="A133" s="400"/>
      <c r="B133" s="372"/>
      <c r="C133" s="120"/>
      <c r="D133" s="120"/>
      <c r="E133" s="103" t="s">
        <v>211</v>
      </c>
      <c r="F133" s="104" t="s">
        <v>159</v>
      </c>
      <c r="G133" s="130">
        <v>8577.83</v>
      </c>
      <c r="H133" s="375"/>
    </row>
    <row r="134" spans="1:8" ht="12.75">
      <c r="A134" s="400"/>
      <c r="B134" s="372"/>
      <c r="C134" s="120"/>
      <c r="D134" s="120"/>
      <c r="E134" s="103" t="s">
        <v>720</v>
      </c>
      <c r="F134" s="104" t="s">
        <v>159</v>
      </c>
      <c r="G134" s="130">
        <v>23.62</v>
      </c>
      <c r="H134" s="375"/>
    </row>
    <row r="135" spans="1:8" ht="12.75">
      <c r="A135" s="400"/>
      <c r="B135" s="372"/>
      <c r="C135" s="120"/>
      <c r="D135" s="120"/>
      <c r="E135" s="103" t="s">
        <v>212</v>
      </c>
      <c r="F135" s="104" t="s">
        <v>159</v>
      </c>
      <c r="G135" s="130">
        <v>15.59</v>
      </c>
      <c r="H135" s="375"/>
    </row>
    <row r="136" spans="1:8" ht="12.75">
      <c r="A136" s="400"/>
      <c r="B136" s="372"/>
      <c r="C136" s="120"/>
      <c r="D136" s="120"/>
      <c r="E136" s="103" t="s">
        <v>678</v>
      </c>
      <c r="F136" s="104" t="s">
        <v>213</v>
      </c>
      <c r="G136" s="130">
        <v>5292.8</v>
      </c>
      <c r="H136" s="375"/>
    </row>
    <row r="137" spans="1:8" ht="12.75">
      <c r="A137" s="400"/>
      <c r="B137" s="372"/>
      <c r="C137" s="120"/>
      <c r="D137" s="120"/>
      <c r="E137" s="103" t="s">
        <v>214</v>
      </c>
      <c r="F137" s="104" t="s">
        <v>113</v>
      </c>
      <c r="G137" s="130">
        <v>1935.78</v>
      </c>
      <c r="H137" s="375"/>
    </row>
    <row r="138" spans="1:8" ht="12.75">
      <c r="A138" s="400"/>
      <c r="B138" s="372"/>
      <c r="C138" s="120"/>
      <c r="D138" s="120"/>
      <c r="E138" s="103" t="s">
        <v>215</v>
      </c>
      <c r="F138" s="104" t="s">
        <v>115</v>
      </c>
      <c r="G138" s="130">
        <v>134.52</v>
      </c>
      <c r="H138" s="375"/>
    </row>
    <row r="139" spans="1:8" ht="12.75">
      <c r="A139" s="400"/>
      <c r="B139" s="372"/>
      <c r="C139" s="120"/>
      <c r="D139" s="120"/>
      <c r="E139" s="103" t="s">
        <v>216</v>
      </c>
      <c r="F139" s="104" t="s">
        <v>125</v>
      </c>
      <c r="G139" s="130">
        <v>212.58</v>
      </c>
      <c r="H139" s="375"/>
    </row>
    <row r="140" spans="1:8" ht="12.75">
      <c r="A140" s="400"/>
      <c r="B140" s="372"/>
      <c r="C140" s="120"/>
      <c r="D140" s="120"/>
      <c r="E140" s="103" t="s">
        <v>679</v>
      </c>
      <c r="F140" s="104" t="s">
        <v>115</v>
      </c>
      <c r="G140" s="130">
        <v>560.18</v>
      </c>
      <c r="H140" s="375"/>
    </row>
    <row r="141" spans="1:8" ht="12.75">
      <c r="A141" s="400"/>
      <c r="B141" s="372"/>
      <c r="C141" s="120"/>
      <c r="D141" s="120"/>
      <c r="E141" s="103" t="s">
        <v>680</v>
      </c>
      <c r="F141" s="104" t="s">
        <v>171</v>
      </c>
      <c r="G141" s="130">
        <v>4864.41</v>
      </c>
      <c r="H141" s="375"/>
    </row>
    <row r="142" spans="1:8" ht="12.75">
      <c r="A142" s="400"/>
      <c r="B142" s="372"/>
      <c r="C142" s="120"/>
      <c r="D142" s="120"/>
      <c r="E142" s="103" t="s">
        <v>684</v>
      </c>
      <c r="F142" s="104" t="s">
        <v>199</v>
      </c>
      <c r="G142" s="130">
        <v>74.54</v>
      </c>
      <c r="H142" s="375"/>
    </row>
    <row r="143" spans="1:8" ht="12.75">
      <c r="A143" s="400"/>
      <c r="B143" s="372"/>
      <c r="C143" s="120"/>
      <c r="D143" s="120"/>
      <c r="E143" s="103" t="s">
        <v>684</v>
      </c>
      <c r="F143" s="104" t="s">
        <v>115</v>
      </c>
      <c r="G143" s="130">
        <v>9.66</v>
      </c>
      <c r="H143" s="375"/>
    </row>
    <row r="144" spans="1:8" ht="12.75">
      <c r="A144" s="400"/>
      <c r="B144" s="372"/>
      <c r="C144" s="120"/>
      <c r="D144" s="120"/>
      <c r="E144" s="103" t="s">
        <v>685</v>
      </c>
      <c r="F144" s="104" t="s">
        <v>217</v>
      </c>
      <c r="G144" s="130">
        <v>331.02</v>
      </c>
      <c r="H144" s="375"/>
    </row>
    <row r="145" spans="1:8" ht="12.75">
      <c r="A145" s="400"/>
      <c r="B145" s="372"/>
      <c r="C145" s="120"/>
      <c r="D145" s="120"/>
      <c r="E145" s="103" t="s">
        <v>218</v>
      </c>
      <c r="F145" s="104" t="s">
        <v>219</v>
      </c>
      <c r="G145" s="130">
        <v>113.96</v>
      </c>
      <c r="H145" s="375"/>
    </row>
    <row r="146" spans="1:8" ht="12.75">
      <c r="A146" s="400"/>
      <c r="B146" s="372"/>
      <c r="C146" s="120"/>
      <c r="D146" s="120"/>
      <c r="E146" s="103" t="s">
        <v>649</v>
      </c>
      <c r="F146" s="104" t="s">
        <v>166</v>
      </c>
      <c r="G146" s="130">
        <v>911.86</v>
      </c>
      <c r="H146" s="375"/>
    </row>
    <row r="147" spans="1:8" ht="12.75">
      <c r="A147" s="400"/>
      <c r="B147" s="372"/>
      <c r="C147" s="120"/>
      <c r="D147" s="120"/>
      <c r="E147" s="103" t="s">
        <v>687</v>
      </c>
      <c r="F147" s="104" t="s">
        <v>159</v>
      </c>
      <c r="G147" s="130">
        <v>1396.61</v>
      </c>
      <c r="H147" s="375"/>
    </row>
    <row r="148" spans="1:8" ht="12.75">
      <c r="A148" s="400"/>
      <c r="B148" s="372"/>
      <c r="C148" s="120"/>
      <c r="D148" s="120"/>
      <c r="E148" s="103" t="s">
        <v>635</v>
      </c>
      <c r="F148" s="104" t="s">
        <v>220</v>
      </c>
      <c r="G148" s="130">
        <v>4502.01</v>
      </c>
      <c r="H148" s="375"/>
    </row>
    <row r="149" spans="1:8" ht="12.75">
      <c r="A149" s="400"/>
      <c r="B149" s="372"/>
      <c r="C149" s="120"/>
      <c r="D149" s="120"/>
      <c r="E149" s="103" t="s">
        <v>636</v>
      </c>
      <c r="F149" s="104" t="s">
        <v>115</v>
      </c>
      <c r="G149" s="130">
        <v>265.01</v>
      </c>
      <c r="H149" s="375"/>
    </row>
    <row r="150" spans="1:8" ht="12.75">
      <c r="A150" s="400"/>
      <c r="B150" s="372"/>
      <c r="C150" s="120"/>
      <c r="D150" s="120"/>
      <c r="E150" s="103" t="s">
        <v>650</v>
      </c>
      <c r="F150" s="104" t="s">
        <v>199</v>
      </c>
      <c r="G150" s="130">
        <v>1344.53</v>
      </c>
      <c r="H150" s="375"/>
    </row>
    <row r="151" spans="1:8" ht="12.75">
      <c r="A151" s="400"/>
      <c r="B151" s="372"/>
      <c r="C151" s="120"/>
      <c r="D151" s="120"/>
      <c r="E151" s="103" t="s">
        <v>221</v>
      </c>
      <c r="F151" s="104" t="s">
        <v>159</v>
      </c>
      <c r="G151" s="130">
        <v>161.02</v>
      </c>
      <c r="H151" s="375"/>
    </row>
    <row r="152" spans="1:8" ht="12.75">
      <c r="A152" s="400"/>
      <c r="B152" s="372"/>
      <c r="C152" s="120"/>
      <c r="D152" s="120"/>
      <c r="E152" s="103" t="s">
        <v>222</v>
      </c>
      <c r="F152" s="104" t="s">
        <v>179</v>
      </c>
      <c r="G152" s="130">
        <v>1422.96</v>
      </c>
      <c r="H152" s="375"/>
    </row>
    <row r="153" spans="1:8" ht="12.75">
      <c r="A153" s="400"/>
      <c r="B153" s="372"/>
      <c r="C153" s="120"/>
      <c r="D153" s="120"/>
      <c r="E153" s="103" t="s">
        <v>223</v>
      </c>
      <c r="F153" s="104" t="s">
        <v>224</v>
      </c>
      <c r="G153" s="130">
        <v>249.25</v>
      </c>
      <c r="H153" s="375"/>
    </row>
    <row r="154" spans="1:8" ht="12.75">
      <c r="A154" s="400"/>
      <c r="B154" s="372"/>
      <c r="C154" s="120"/>
      <c r="D154" s="120"/>
      <c r="E154" s="103" t="s">
        <v>652</v>
      </c>
      <c r="F154" s="104" t="s">
        <v>225</v>
      </c>
      <c r="G154" s="130">
        <v>109.07</v>
      </c>
      <c r="H154" s="375"/>
    </row>
    <row r="155" spans="1:8" ht="12.75">
      <c r="A155" s="400"/>
      <c r="B155" s="372"/>
      <c r="C155" s="120"/>
      <c r="D155" s="120"/>
      <c r="E155" s="103" t="s">
        <v>674</v>
      </c>
      <c r="F155" s="104" t="s">
        <v>113</v>
      </c>
      <c r="G155" s="130">
        <v>116.33</v>
      </c>
      <c r="H155" s="375"/>
    </row>
    <row r="156" spans="1:8" ht="12.75">
      <c r="A156" s="400"/>
      <c r="B156" s="372"/>
      <c r="C156" s="120"/>
      <c r="D156" s="120"/>
      <c r="E156" s="103" t="s">
        <v>689</v>
      </c>
      <c r="F156" s="104" t="s">
        <v>226</v>
      </c>
      <c r="G156" s="130">
        <v>5491.08</v>
      </c>
      <c r="H156" s="375"/>
    </row>
    <row r="157" spans="1:8" ht="22.5">
      <c r="A157" s="400"/>
      <c r="B157" s="372"/>
      <c r="C157" s="120"/>
      <c r="D157" s="120"/>
      <c r="E157" s="103" t="s">
        <v>169</v>
      </c>
      <c r="F157" s="104" t="s">
        <v>227</v>
      </c>
      <c r="G157" s="130">
        <v>127.97</v>
      </c>
      <c r="H157" s="375"/>
    </row>
    <row r="158" spans="1:8" ht="22.5">
      <c r="A158" s="400"/>
      <c r="B158" s="372"/>
      <c r="C158" s="120"/>
      <c r="D158" s="120"/>
      <c r="E158" s="103" t="s">
        <v>228</v>
      </c>
      <c r="F158" s="104" t="s">
        <v>227</v>
      </c>
      <c r="G158" s="130">
        <v>748.31</v>
      </c>
      <c r="H158" s="375"/>
    </row>
    <row r="159" spans="1:8" ht="12.75">
      <c r="A159" s="400"/>
      <c r="B159" s="372"/>
      <c r="C159" s="120"/>
      <c r="D159" s="120"/>
      <c r="E159" s="103" t="s">
        <v>676</v>
      </c>
      <c r="F159" s="104" t="s">
        <v>229</v>
      </c>
      <c r="G159" s="130">
        <v>743.7</v>
      </c>
      <c r="H159" s="375"/>
    </row>
    <row r="160" spans="1:8" ht="12.75">
      <c r="A160" s="400"/>
      <c r="B160" s="372"/>
      <c r="C160" s="120"/>
      <c r="D160" s="120"/>
      <c r="E160" s="103" t="s">
        <v>230</v>
      </c>
      <c r="F160" s="104" t="s">
        <v>115</v>
      </c>
      <c r="G160" s="130">
        <v>500</v>
      </c>
      <c r="H160" s="375"/>
    </row>
    <row r="161" spans="1:8" ht="12.75">
      <c r="A161" s="400"/>
      <c r="B161" s="372"/>
      <c r="C161" s="120"/>
      <c r="D161" s="120"/>
      <c r="E161" s="103" t="s">
        <v>231</v>
      </c>
      <c r="F161" s="104" t="s">
        <v>159</v>
      </c>
      <c r="G161" s="130">
        <v>510</v>
      </c>
      <c r="H161" s="375"/>
    </row>
    <row r="162" spans="1:8" ht="12.75">
      <c r="A162" s="400"/>
      <c r="B162" s="372"/>
      <c r="C162" s="120"/>
      <c r="D162" s="120"/>
      <c r="E162" s="103" t="s">
        <v>653</v>
      </c>
      <c r="F162" s="104" t="s">
        <v>159</v>
      </c>
      <c r="G162" s="130">
        <v>10.93</v>
      </c>
      <c r="H162" s="375"/>
    </row>
    <row r="163" spans="1:8" ht="12.75">
      <c r="A163" s="400"/>
      <c r="B163" s="372"/>
      <c r="C163" s="120"/>
      <c r="D163" s="120"/>
      <c r="E163" s="103" t="s">
        <v>655</v>
      </c>
      <c r="F163" s="104" t="s">
        <v>217</v>
      </c>
      <c r="G163" s="130">
        <v>281.19</v>
      </c>
      <c r="H163" s="375"/>
    </row>
    <row r="164" spans="1:8" ht="12.75">
      <c r="A164" s="400"/>
      <c r="B164" s="372"/>
      <c r="C164" s="120"/>
      <c r="D164" s="120"/>
      <c r="E164" s="103" t="s">
        <v>690</v>
      </c>
      <c r="F164" s="104" t="s">
        <v>232</v>
      </c>
      <c r="G164" s="130">
        <v>675.96</v>
      </c>
      <c r="H164" s="375"/>
    </row>
    <row r="165" spans="1:8" ht="12.75">
      <c r="A165" s="400"/>
      <c r="B165" s="372"/>
      <c r="C165" s="120"/>
      <c r="D165" s="120"/>
      <c r="E165" s="103" t="s">
        <v>692</v>
      </c>
      <c r="F165" s="104" t="s">
        <v>115</v>
      </c>
      <c r="G165" s="130">
        <v>319.33</v>
      </c>
      <c r="H165" s="375"/>
    </row>
    <row r="166" spans="1:8" ht="12.75">
      <c r="A166" s="400"/>
      <c r="B166" s="372"/>
      <c r="C166" s="120"/>
      <c r="D166" s="120"/>
      <c r="E166" s="103" t="s">
        <v>233</v>
      </c>
      <c r="F166" s="104" t="s">
        <v>234</v>
      </c>
      <c r="G166" s="130">
        <v>175.42</v>
      </c>
      <c r="H166" s="375"/>
    </row>
    <row r="167" spans="1:8" ht="12.75">
      <c r="A167" s="400"/>
      <c r="B167" s="372"/>
      <c r="C167" s="120"/>
      <c r="D167" s="120"/>
      <c r="E167" s="103" t="s">
        <v>235</v>
      </c>
      <c r="F167" s="104" t="s">
        <v>165</v>
      </c>
      <c r="G167" s="130">
        <v>350.85</v>
      </c>
      <c r="H167" s="375"/>
    </row>
    <row r="168" spans="1:8" ht="12.75">
      <c r="A168" s="400"/>
      <c r="B168" s="372"/>
      <c r="C168" s="120"/>
      <c r="D168" s="120"/>
      <c r="E168" s="103" t="s">
        <v>659</v>
      </c>
      <c r="F168" s="104" t="s">
        <v>159</v>
      </c>
      <c r="G168" s="130">
        <v>55.2</v>
      </c>
      <c r="H168" s="375"/>
    </row>
    <row r="169" spans="1:8" ht="12.75">
      <c r="A169" s="400"/>
      <c r="B169" s="372"/>
      <c r="C169" s="120"/>
      <c r="D169" s="120"/>
      <c r="E169" s="103" t="s">
        <v>693</v>
      </c>
      <c r="F169" s="104" t="s">
        <v>234</v>
      </c>
      <c r="G169" s="130">
        <v>88.98</v>
      </c>
      <c r="H169" s="375"/>
    </row>
    <row r="170" spans="1:8" ht="12.75">
      <c r="A170" s="400"/>
      <c r="B170" s="372"/>
      <c r="C170" s="120"/>
      <c r="D170" s="120"/>
      <c r="E170" s="103" t="s">
        <v>236</v>
      </c>
      <c r="F170" s="104" t="s">
        <v>237</v>
      </c>
      <c r="G170" s="130">
        <v>883.73</v>
      </c>
      <c r="H170" s="375"/>
    </row>
    <row r="171" spans="1:8" ht="12.75">
      <c r="A171" s="400"/>
      <c r="B171" s="372"/>
      <c r="C171" s="120"/>
      <c r="D171" s="120"/>
      <c r="E171" s="103" t="s">
        <v>662</v>
      </c>
      <c r="F171" s="104" t="s">
        <v>237</v>
      </c>
      <c r="G171" s="130">
        <v>398.64</v>
      </c>
      <c r="H171" s="375"/>
    </row>
    <row r="172" spans="1:8" ht="12.75">
      <c r="A172" s="400"/>
      <c r="B172" s="372"/>
      <c r="C172" s="120"/>
      <c r="D172" s="120"/>
      <c r="E172" s="103" t="s">
        <v>694</v>
      </c>
      <c r="F172" s="104" t="s">
        <v>125</v>
      </c>
      <c r="G172" s="130">
        <v>165.25</v>
      </c>
      <c r="H172" s="375"/>
    </row>
    <row r="173" spans="1:8" ht="12.75">
      <c r="A173" s="400"/>
      <c r="B173" s="372"/>
      <c r="C173" s="120"/>
      <c r="D173" s="120"/>
      <c r="E173" s="103" t="s">
        <v>709</v>
      </c>
      <c r="F173" s="104" t="s">
        <v>115</v>
      </c>
      <c r="G173" s="130">
        <v>5109.77</v>
      </c>
      <c r="H173" s="375"/>
    </row>
    <row r="174" spans="1:8" ht="12.75">
      <c r="A174" s="400"/>
      <c r="B174" s="372"/>
      <c r="C174" s="120"/>
      <c r="D174" s="120"/>
      <c r="E174" s="103" t="s">
        <v>639</v>
      </c>
      <c r="F174" s="104" t="s">
        <v>159</v>
      </c>
      <c r="G174" s="130">
        <v>467.99</v>
      </c>
      <c r="H174" s="375"/>
    </row>
    <row r="175" spans="1:8" ht="12.75">
      <c r="A175" s="400"/>
      <c r="B175" s="372"/>
      <c r="C175" s="120"/>
      <c r="D175" s="120"/>
      <c r="E175" s="103" t="s">
        <v>639</v>
      </c>
      <c r="F175" s="104" t="s">
        <v>159</v>
      </c>
      <c r="G175" s="130">
        <v>467.99</v>
      </c>
      <c r="H175" s="375"/>
    </row>
    <row r="176" spans="1:8" ht="12.75">
      <c r="A176" s="400"/>
      <c r="B176" s="372"/>
      <c r="C176" s="120"/>
      <c r="D176" s="120"/>
      <c r="E176" s="103" t="s">
        <v>640</v>
      </c>
      <c r="F176" s="104" t="s">
        <v>159</v>
      </c>
      <c r="G176" s="130">
        <v>825.45</v>
      </c>
      <c r="H176" s="375"/>
    </row>
    <row r="177" spans="1:8" ht="12.75">
      <c r="A177" s="400"/>
      <c r="B177" s="372"/>
      <c r="C177" s="120"/>
      <c r="D177" s="120"/>
      <c r="E177" s="103" t="s">
        <v>640</v>
      </c>
      <c r="F177" s="104" t="s">
        <v>159</v>
      </c>
      <c r="G177" s="130">
        <v>825.45</v>
      </c>
      <c r="H177" s="375"/>
    </row>
    <row r="178" spans="1:8" ht="12.75">
      <c r="A178" s="400"/>
      <c r="B178" s="372"/>
      <c r="C178" s="120"/>
      <c r="D178" s="120"/>
      <c r="E178" s="103" t="s">
        <v>641</v>
      </c>
      <c r="F178" s="104" t="s">
        <v>159</v>
      </c>
      <c r="G178" s="130">
        <v>578.82</v>
      </c>
      <c r="H178" s="375"/>
    </row>
    <row r="179" spans="1:8" ht="12.75">
      <c r="A179" s="400"/>
      <c r="B179" s="372"/>
      <c r="C179" s="120"/>
      <c r="D179" s="120"/>
      <c r="E179" s="103" t="s">
        <v>641</v>
      </c>
      <c r="F179" s="104" t="s">
        <v>159</v>
      </c>
      <c r="G179" s="130">
        <v>578.82</v>
      </c>
      <c r="H179" s="375"/>
    </row>
    <row r="180" spans="1:8" ht="12.75">
      <c r="A180" s="400"/>
      <c r="B180" s="372"/>
      <c r="C180" s="120"/>
      <c r="D180" s="120"/>
      <c r="E180" s="103" t="s">
        <v>642</v>
      </c>
      <c r="F180" s="104" t="s">
        <v>159</v>
      </c>
      <c r="G180" s="130">
        <v>731.81</v>
      </c>
      <c r="H180" s="375"/>
    </row>
    <row r="181" spans="1:8" ht="12.75">
      <c r="A181" s="400"/>
      <c r="B181" s="372"/>
      <c r="C181" s="120"/>
      <c r="D181" s="120"/>
      <c r="E181" s="103" t="s">
        <v>696</v>
      </c>
      <c r="F181" s="104" t="s">
        <v>179</v>
      </c>
      <c r="G181" s="130">
        <v>123.59</v>
      </c>
      <c r="H181" s="375"/>
    </row>
    <row r="182" spans="1:8" ht="12.75">
      <c r="A182" s="400"/>
      <c r="B182" s="372"/>
      <c r="C182" s="120"/>
      <c r="D182" s="120"/>
      <c r="E182" s="103" t="s">
        <v>699</v>
      </c>
      <c r="F182" s="104" t="s">
        <v>234</v>
      </c>
      <c r="G182" s="130">
        <v>95.84</v>
      </c>
      <c r="H182" s="375"/>
    </row>
    <row r="183" spans="1:8" ht="12.75">
      <c r="A183" s="400"/>
      <c r="B183" s="372"/>
      <c r="C183" s="120"/>
      <c r="D183" s="120"/>
      <c r="E183" s="103" t="s">
        <v>720</v>
      </c>
      <c r="F183" s="104" t="s">
        <v>125</v>
      </c>
      <c r="G183" s="130">
        <v>70.86</v>
      </c>
      <c r="H183" s="375"/>
    </row>
    <row r="184" spans="1:8" ht="12.75">
      <c r="A184" s="400"/>
      <c r="B184" s="372"/>
      <c r="C184" s="120"/>
      <c r="D184" s="120"/>
      <c r="E184" s="103" t="s">
        <v>700</v>
      </c>
      <c r="F184" s="104" t="s">
        <v>238</v>
      </c>
      <c r="G184" s="130">
        <v>23773.39</v>
      </c>
      <c r="H184" s="375"/>
    </row>
    <row r="185" spans="1:8" ht="12.75">
      <c r="A185" s="400"/>
      <c r="B185" s="372"/>
      <c r="C185" s="120"/>
      <c r="D185" s="120"/>
      <c r="E185" s="103" t="s">
        <v>666</v>
      </c>
      <c r="F185" s="104" t="s">
        <v>239</v>
      </c>
      <c r="G185" s="130">
        <v>2024.81</v>
      </c>
      <c r="H185" s="375"/>
    </row>
    <row r="186" spans="1:8" ht="12.75">
      <c r="A186" s="400"/>
      <c r="B186" s="372"/>
      <c r="C186" s="120"/>
      <c r="D186" s="120"/>
      <c r="E186" s="103" t="s">
        <v>701</v>
      </c>
      <c r="F186" s="104" t="s">
        <v>240</v>
      </c>
      <c r="G186" s="130">
        <v>318.41</v>
      </c>
      <c r="H186" s="375"/>
    </row>
    <row r="187" spans="1:8" ht="12.75">
      <c r="A187" s="400"/>
      <c r="B187" s="372"/>
      <c r="C187" s="120"/>
      <c r="D187" s="120"/>
      <c r="E187" s="103" t="s">
        <v>702</v>
      </c>
      <c r="F187" s="104" t="s">
        <v>241</v>
      </c>
      <c r="G187" s="130">
        <v>7236.82</v>
      </c>
      <c r="H187" s="375"/>
    </row>
    <row r="188" spans="1:8" ht="12.75">
      <c r="A188" s="400"/>
      <c r="B188" s="372"/>
      <c r="C188" s="120"/>
      <c r="D188" s="120"/>
      <c r="E188" s="103" t="s">
        <v>183</v>
      </c>
      <c r="F188" s="104" t="s">
        <v>242</v>
      </c>
      <c r="G188" s="130">
        <v>2238.92</v>
      </c>
      <c r="H188" s="375"/>
    </row>
    <row r="189" spans="1:8" ht="12.75">
      <c r="A189" s="400"/>
      <c r="B189" s="372"/>
      <c r="C189" s="120"/>
      <c r="D189" s="120"/>
      <c r="E189" s="103" t="s">
        <v>667</v>
      </c>
      <c r="F189" s="104" t="s">
        <v>243</v>
      </c>
      <c r="G189" s="130">
        <v>6992.22</v>
      </c>
      <c r="H189" s="375"/>
    </row>
    <row r="190" spans="1:8" ht="12.75">
      <c r="A190" s="400"/>
      <c r="B190" s="372"/>
      <c r="C190" s="120"/>
      <c r="D190" s="120"/>
      <c r="E190" s="103" t="s">
        <v>704</v>
      </c>
      <c r="F190" s="104" t="s">
        <v>244</v>
      </c>
      <c r="G190" s="130">
        <v>1150.07</v>
      </c>
      <c r="H190" s="375"/>
    </row>
    <row r="191" spans="1:8" ht="12.75">
      <c r="A191" s="400"/>
      <c r="B191" s="372"/>
      <c r="C191" s="120"/>
      <c r="D191" s="120"/>
      <c r="E191" s="103" t="s">
        <v>704</v>
      </c>
      <c r="F191" s="104" t="s">
        <v>245</v>
      </c>
      <c r="G191" s="130">
        <v>2658.52</v>
      </c>
      <c r="H191" s="375"/>
    </row>
    <row r="192" spans="1:8" ht="12.75">
      <c r="A192" s="400"/>
      <c r="B192" s="372"/>
      <c r="C192" s="120"/>
      <c r="D192" s="120"/>
      <c r="E192" s="103" t="s">
        <v>705</v>
      </c>
      <c r="F192" s="104" t="s">
        <v>246</v>
      </c>
      <c r="G192" s="130">
        <v>4596.97</v>
      </c>
      <c r="H192" s="375"/>
    </row>
    <row r="193" spans="1:8" ht="22.5">
      <c r="A193" s="400"/>
      <c r="B193" s="372"/>
      <c r="C193" s="120"/>
      <c r="D193" s="120"/>
      <c r="E193" s="103" t="s">
        <v>669</v>
      </c>
      <c r="F193" s="104" t="s">
        <v>247</v>
      </c>
      <c r="G193" s="130">
        <v>1330.62</v>
      </c>
      <c r="H193" s="375"/>
    </row>
    <row r="194" spans="1:8" ht="12.75">
      <c r="A194" s="400"/>
      <c r="B194" s="372"/>
      <c r="C194" s="120"/>
      <c r="D194" s="120"/>
      <c r="E194" s="103" t="s">
        <v>672</v>
      </c>
      <c r="F194" s="104" t="s">
        <v>159</v>
      </c>
      <c r="G194" s="130">
        <v>72.03</v>
      </c>
      <c r="H194" s="375"/>
    </row>
    <row r="195" spans="1:8" ht="12.75">
      <c r="A195" s="400"/>
      <c r="B195" s="372"/>
      <c r="C195" s="120"/>
      <c r="D195" s="120"/>
      <c r="E195" s="103" t="s">
        <v>248</v>
      </c>
      <c r="F195" s="104" t="s">
        <v>159</v>
      </c>
      <c r="G195" s="130">
        <v>115</v>
      </c>
      <c r="H195" s="375"/>
    </row>
    <row r="196" spans="1:8" ht="22.5">
      <c r="A196" s="400"/>
      <c r="B196" s="372"/>
      <c r="C196" s="120"/>
      <c r="D196" s="120"/>
      <c r="E196" s="103" t="s">
        <v>169</v>
      </c>
      <c r="F196" s="104" t="s">
        <v>249</v>
      </c>
      <c r="G196" s="130">
        <v>1023.73</v>
      </c>
      <c r="H196" s="375"/>
    </row>
    <row r="197" spans="1:8" ht="12.75">
      <c r="A197" s="400"/>
      <c r="B197" s="372"/>
      <c r="C197" s="120"/>
      <c r="D197" s="120"/>
      <c r="E197" s="103" t="s">
        <v>250</v>
      </c>
      <c r="F197" s="104" t="s">
        <v>234</v>
      </c>
      <c r="G197" s="130">
        <v>39477.4</v>
      </c>
      <c r="H197" s="375"/>
    </row>
    <row r="198" spans="1:8" ht="12.75">
      <c r="A198" s="400"/>
      <c r="B198" s="372"/>
      <c r="C198" s="120"/>
      <c r="D198" s="120"/>
      <c r="E198" s="103" t="s">
        <v>124</v>
      </c>
      <c r="F198" s="104" t="s">
        <v>115</v>
      </c>
      <c r="G198" s="130">
        <v>4400</v>
      </c>
      <c r="H198" s="375"/>
    </row>
    <row r="199" spans="1:8" ht="13.5" thickBot="1">
      <c r="A199" s="400"/>
      <c r="B199" s="372"/>
      <c r="C199" s="122"/>
      <c r="D199" s="122"/>
      <c r="E199" s="105" t="s">
        <v>665</v>
      </c>
      <c r="F199" s="106" t="s">
        <v>251</v>
      </c>
      <c r="G199" s="138">
        <v>537.35</v>
      </c>
      <c r="H199" s="375"/>
    </row>
    <row r="200" spans="1:8" ht="13.5" thickBot="1">
      <c r="A200" s="139"/>
      <c r="B200" s="377" t="s">
        <v>1995</v>
      </c>
      <c r="C200" s="378"/>
      <c r="D200" s="378"/>
      <c r="E200" s="378"/>
      <c r="F200" s="379"/>
      <c r="G200" s="135">
        <v>528167.5</v>
      </c>
      <c r="H200" s="376"/>
    </row>
    <row r="201" spans="1:8" ht="12.75">
      <c r="A201" s="399"/>
      <c r="B201" s="380" t="s">
        <v>1790</v>
      </c>
      <c r="C201" s="116"/>
      <c r="D201" s="116"/>
      <c r="E201" s="117" t="s">
        <v>678</v>
      </c>
      <c r="F201" s="118" t="s">
        <v>213</v>
      </c>
      <c r="G201" s="140">
        <v>5292.79</v>
      </c>
      <c r="H201" s="383" t="s">
        <v>18</v>
      </c>
    </row>
    <row r="202" spans="1:8" ht="12.75">
      <c r="A202" s="400"/>
      <c r="B202" s="381"/>
      <c r="C202" s="120"/>
      <c r="D202" s="120"/>
      <c r="E202" s="103" t="s">
        <v>252</v>
      </c>
      <c r="F202" s="104" t="s">
        <v>253</v>
      </c>
      <c r="G202" s="127">
        <v>38075.69</v>
      </c>
      <c r="H202" s="384"/>
    </row>
    <row r="203" spans="1:8" ht="12.75">
      <c r="A203" s="400"/>
      <c r="B203" s="381"/>
      <c r="C203" s="120"/>
      <c r="D203" s="120"/>
      <c r="E203" s="103" t="s">
        <v>254</v>
      </c>
      <c r="F203" s="104" t="s">
        <v>172</v>
      </c>
      <c r="G203" s="127">
        <v>8953.34</v>
      </c>
      <c r="H203" s="384"/>
    </row>
    <row r="204" spans="1:8" ht="12.75">
      <c r="A204" s="400"/>
      <c r="B204" s="381"/>
      <c r="C204" s="120"/>
      <c r="D204" s="120"/>
      <c r="E204" s="103" t="s">
        <v>255</v>
      </c>
      <c r="F204" s="104" t="s">
        <v>159</v>
      </c>
      <c r="G204" s="127">
        <v>1358.12</v>
      </c>
      <c r="H204" s="384"/>
    </row>
    <row r="205" spans="1:8" ht="12.75">
      <c r="A205" s="400"/>
      <c r="B205" s="381"/>
      <c r="C205" s="120"/>
      <c r="D205" s="120"/>
      <c r="E205" s="103" t="s">
        <v>256</v>
      </c>
      <c r="F205" s="104" t="s">
        <v>159</v>
      </c>
      <c r="G205" s="127">
        <v>4477.96</v>
      </c>
      <c r="H205" s="384"/>
    </row>
    <row r="206" spans="1:8" ht="12.75">
      <c r="A206" s="400"/>
      <c r="B206" s="381"/>
      <c r="C206" s="120"/>
      <c r="D206" s="120"/>
      <c r="E206" s="103" t="s">
        <v>685</v>
      </c>
      <c r="F206" s="104" t="s">
        <v>257</v>
      </c>
      <c r="G206" s="127">
        <v>441.36</v>
      </c>
      <c r="H206" s="384"/>
    </row>
    <row r="207" spans="1:8" ht="12.75">
      <c r="A207" s="400"/>
      <c r="B207" s="381"/>
      <c r="C207" s="120"/>
      <c r="D207" s="120"/>
      <c r="E207" s="103" t="s">
        <v>716</v>
      </c>
      <c r="F207" s="104" t="s">
        <v>258</v>
      </c>
      <c r="G207" s="127">
        <v>2548.72</v>
      </c>
      <c r="H207" s="384"/>
    </row>
    <row r="208" spans="1:8" ht="12.75">
      <c r="A208" s="400"/>
      <c r="B208" s="381"/>
      <c r="C208" s="120"/>
      <c r="D208" s="120"/>
      <c r="E208" s="103" t="s">
        <v>259</v>
      </c>
      <c r="F208" s="104" t="s">
        <v>260</v>
      </c>
      <c r="G208" s="127">
        <v>56993.23</v>
      </c>
      <c r="H208" s="384"/>
    </row>
    <row r="209" spans="1:8" ht="12.75">
      <c r="A209" s="400"/>
      <c r="B209" s="381"/>
      <c r="C209" s="120"/>
      <c r="D209" s="120"/>
      <c r="E209" s="103" t="s">
        <v>261</v>
      </c>
      <c r="F209" s="104" t="s">
        <v>262</v>
      </c>
      <c r="G209" s="127">
        <v>2929.18</v>
      </c>
      <c r="H209" s="384"/>
    </row>
    <row r="210" spans="1:8" ht="12.75">
      <c r="A210" s="400"/>
      <c r="B210" s="381"/>
      <c r="C210" s="120"/>
      <c r="D210" s="120"/>
      <c r="E210" s="103" t="s">
        <v>263</v>
      </c>
      <c r="F210" s="104" t="s">
        <v>258</v>
      </c>
      <c r="G210" s="127">
        <v>32056.78</v>
      </c>
      <c r="H210" s="384"/>
    </row>
    <row r="211" spans="1:8" ht="12.75">
      <c r="A211" s="400"/>
      <c r="B211" s="381"/>
      <c r="C211" s="120"/>
      <c r="D211" s="120"/>
      <c r="E211" s="103" t="s">
        <v>264</v>
      </c>
      <c r="F211" s="104" t="s">
        <v>265</v>
      </c>
      <c r="G211" s="127">
        <v>64095.76</v>
      </c>
      <c r="H211" s="384"/>
    </row>
    <row r="212" spans="1:8" ht="12.75">
      <c r="A212" s="400"/>
      <c r="B212" s="381"/>
      <c r="C212" s="120"/>
      <c r="D212" s="120"/>
      <c r="E212" s="103" t="s">
        <v>218</v>
      </c>
      <c r="F212" s="104" t="s">
        <v>266</v>
      </c>
      <c r="G212" s="127">
        <v>170.94</v>
      </c>
      <c r="H212" s="384"/>
    </row>
    <row r="213" spans="1:8" ht="12.75">
      <c r="A213" s="400"/>
      <c r="B213" s="381"/>
      <c r="C213" s="120"/>
      <c r="D213" s="120"/>
      <c r="E213" s="103" t="s">
        <v>267</v>
      </c>
      <c r="F213" s="104" t="s">
        <v>225</v>
      </c>
      <c r="G213" s="127">
        <v>111.11</v>
      </c>
      <c r="H213" s="384"/>
    </row>
    <row r="214" spans="1:8" ht="12.75">
      <c r="A214" s="400"/>
      <c r="B214" s="381"/>
      <c r="C214" s="120"/>
      <c r="D214" s="120"/>
      <c r="E214" s="103" t="s">
        <v>649</v>
      </c>
      <c r="F214" s="104" t="s">
        <v>268</v>
      </c>
      <c r="G214" s="127">
        <v>1139.83</v>
      </c>
      <c r="H214" s="384"/>
    </row>
    <row r="215" spans="1:8" ht="12.75">
      <c r="A215" s="400"/>
      <c r="B215" s="381"/>
      <c r="C215" s="120"/>
      <c r="D215" s="120"/>
      <c r="E215" s="103" t="s">
        <v>167</v>
      </c>
      <c r="F215" s="104" t="s">
        <v>113</v>
      </c>
      <c r="G215" s="127">
        <v>581.95</v>
      </c>
      <c r="H215" s="384"/>
    </row>
    <row r="216" spans="1:8" ht="12.75">
      <c r="A216" s="400"/>
      <c r="B216" s="381"/>
      <c r="C216" s="120"/>
      <c r="D216" s="120"/>
      <c r="E216" s="103" t="s">
        <v>635</v>
      </c>
      <c r="F216" s="104" t="s">
        <v>269</v>
      </c>
      <c r="G216" s="127">
        <v>11353.14</v>
      </c>
      <c r="H216" s="384"/>
    </row>
    <row r="217" spans="1:8" ht="12.75">
      <c r="A217" s="400"/>
      <c r="B217" s="381"/>
      <c r="C217" s="120"/>
      <c r="D217" s="120"/>
      <c r="E217" s="103" t="s">
        <v>650</v>
      </c>
      <c r="F217" s="104" t="s">
        <v>125</v>
      </c>
      <c r="G217" s="127">
        <v>672.26</v>
      </c>
      <c r="H217" s="384"/>
    </row>
    <row r="218" spans="1:8" ht="12.75">
      <c r="A218" s="400"/>
      <c r="B218" s="381"/>
      <c r="C218" s="120"/>
      <c r="D218" s="120"/>
      <c r="E218" s="103" t="s">
        <v>270</v>
      </c>
      <c r="F218" s="104" t="s">
        <v>172</v>
      </c>
      <c r="G218" s="127">
        <v>436.27</v>
      </c>
      <c r="H218" s="384"/>
    </row>
    <row r="219" spans="1:8" ht="12.75">
      <c r="A219" s="400"/>
      <c r="B219" s="381"/>
      <c r="C219" s="120"/>
      <c r="D219" s="120"/>
      <c r="E219" s="103" t="s">
        <v>270</v>
      </c>
      <c r="F219" s="104" t="s">
        <v>159</v>
      </c>
      <c r="G219" s="127">
        <v>49.63</v>
      </c>
      <c r="H219" s="384"/>
    </row>
    <row r="220" spans="1:8" ht="12.75">
      <c r="A220" s="400"/>
      <c r="B220" s="381"/>
      <c r="C220" s="120"/>
      <c r="D220" s="120"/>
      <c r="E220" s="103" t="s">
        <v>270</v>
      </c>
      <c r="F220" s="104" t="s">
        <v>165</v>
      </c>
      <c r="G220" s="127">
        <v>426.61</v>
      </c>
      <c r="H220" s="384"/>
    </row>
    <row r="221" spans="1:8" ht="12.75">
      <c r="A221" s="400"/>
      <c r="B221" s="381"/>
      <c r="C221" s="120"/>
      <c r="D221" s="120"/>
      <c r="E221" s="103" t="s">
        <v>713</v>
      </c>
      <c r="F221" s="104" t="s">
        <v>172</v>
      </c>
      <c r="G221" s="127">
        <v>116.31</v>
      </c>
      <c r="H221" s="384"/>
    </row>
    <row r="222" spans="1:8" ht="12.75">
      <c r="A222" s="400"/>
      <c r="B222" s="381"/>
      <c r="C222" s="120"/>
      <c r="D222" s="120"/>
      <c r="E222" s="103" t="s">
        <v>674</v>
      </c>
      <c r="F222" s="104" t="s">
        <v>234</v>
      </c>
      <c r="G222" s="127">
        <v>145.42</v>
      </c>
      <c r="H222" s="384"/>
    </row>
    <row r="223" spans="1:8" ht="12.75">
      <c r="A223" s="400"/>
      <c r="B223" s="381"/>
      <c r="C223" s="120"/>
      <c r="D223" s="120"/>
      <c r="E223" s="103" t="s">
        <v>689</v>
      </c>
      <c r="F223" s="104" t="s">
        <v>271</v>
      </c>
      <c r="G223" s="127">
        <v>23501.66</v>
      </c>
      <c r="H223" s="384"/>
    </row>
    <row r="224" spans="1:8" ht="22.5">
      <c r="A224" s="400"/>
      <c r="B224" s="381"/>
      <c r="C224" s="120"/>
      <c r="D224" s="120"/>
      <c r="E224" s="103" t="s">
        <v>169</v>
      </c>
      <c r="F224" s="104" t="s">
        <v>227</v>
      </c>
      <c r="G224" s="127">
        <v>127.97</v>
      </c>
      <c r="H224" s="384"/>
    </row>
    <row r="225" spans="1:8" ht="12.75">
      <c r="A225" s="400"/>
      <c r="B225" s="381"/>
      <c r="C225" s="120"/>
      <c r="D225" s="120"/>
      <c r="E225" s="103" t="s">
        <v>675</v>
      </c>
      <c r="F225" s="104" t="s">
        <v>227</v>
      </c>
      <c r="G225" s="127">
        <v>219.91</v>
      </c>
      <c r="H225" s="384"/>
    </row>
    <row r="226" spans="1:8" ht="12.75">
      <c r="A226" s="400"/>
      <c r="B226" s="381"/>
      <c r="C226" s="120"/>
      <c r="D226" s="120"/>
      <c r="E226" s="103" t="s">
        <v>272</v>
      </c>
      <c r="F226" s="104" t="s">
        <v>273</v>
      </c>
      <c r="G226" s="127">
        <v>1000.5</v>
      </c>
      <c r="H226" s="384"/>
    </row>
    <row r="227" spans="1:8" ht="12.75">
      <c r="A227" s="400"/>
      <c r="B227" s="381"/>
      <c r="C227" s="120"/>
      <c r="D227" s="120"/>
      <c r="E227" s="103" t="s">
        <v>653</v>
      </c>
      <c r="F227" s="104" t="s">
        <v>274</v>
      </c>
      <c r="G227" s="127">
        <v>546.51</v>
      </c>
      <c r="H227" s="384"/>
    </row>
    <row r="228" spans="1:8" ht="12.75">
      <c r="A228" s="400"/>
      <c r="B228" s="381"/>
      <c r="C228" s="120"/>
      <c r="D228" s="120"/>
      <c r="E228" s="103" t="s">
        <v>655</v>
      </c>
      <c r="F228" s="104" t="s">
        <v>275</v>
      </c>
      <c r="G228" s="127">
        <v>1312.2</v>
      </c>
      <c r="H228" s="384"/>
    </row>
    <row r="229" spans="1:8" ht="12.75">
      <c r="A229" s="400"/>
      <c r="B229" s="381"/>
      <c r="C229" s="120"/>
      <c r="D229" s="120"/>
      <c r="E229" s="103" t="s">
        <v>690</v>
      </c>
      <c r="F229" s="104" t="s">
        <v>257</v>
      </c>
      <c r="G229" s="127">
        <v>614.52</v>
      </c>
      <c r="H229" s="384"/>
    </row>
    <row r="230" spans="1:8" ht="12.75">
      <c r="A230" s="400"/>
      <c r="B230" s="381"/>
      <c r="C230" s="120"/>
      <c r="D230" s="120"/>
      <c r="E230" s="103" t="s">
        <v>276</v>
      </c>
      <c r="F230" s="104" t="s">
        <v>113</v>
      </c>
      <c r="G230" s="127">
        <v>173.9</v>
      </c>
      <c r="H230" s="384"/>
    </row>
    <row r="231" spans="1:8" ht="12.75">
      <c r="A231" s="400"/>
      <c r="B231" s="381"/>
      <c r="C231" s="120"/>
      <c r="D231" s="120"/>
      <c r="E231" s="103" t="s">
        <v>277</v>
      </c>
      <c r="F231" s="104" t="s">
        <v>278</v>
      </c>
      <c r="G231" s="127">
        <v>2048.7</v>
      </c>
      <c r="H231" s="384"/>
    </row>
    <row r="232" spans="1:8" ht="12.75">
      <c r="A232" s="400"/>
      <c r="B232" s="381"/>
      <c r="C232" s="120"/>
      <c r="D232" s="120"/>
      <c r="E232" s="103" t="s">
        <v>658</v>
      </c>
      <c r="F232" s="104" t="s">
        <v>115</v>
      </c>
      <c r="G232" s="127">
        <v>1275.25</v>
      </c>
      <c r="H232" s="384"/>
    </row>
    <row r="233" spans="1:8" ht="12.75">
      <c r="A233" s="400"/>
      <c r="B233" s="381"/>
      <c r="C233" s="120"/>
      <c r="D233" s="120"/>
      <c r="E233" s="103" t="s">
        <v>233</v>
      </c>
      <c r="F233" s="104" t="s">
        <v>115</v>
      </c>
      <c r="G233" s="127">
        <v>70.17</v>
      </c>
      <c r="H233" s="384"/>
    </row>
    <row r="234" spans="1:8" ht="12.75">
      <c r="A234" s="400"/>
      <c r="B234" s="381"/>
      <c r="C234" s="120"/>
      <c r="D234" s="120"/>
      <c r="E234" s="103" t="s">
        <v>659</v>
      </c>
      <c r="F234" s="104" t="s">
        <v>125</v>
      </c>
      <c r="G234" s="127">
        <v>165.59</v>
      </c>
      <c r="H234" s="384"/>
    </row>
    <row r="235" spans="1:8" ht="12.75">
      <c r="A235" s="400"/>
      <c r="B235" s="381"/>
      <c r="C235" s="120"/>
      <c r="D235" s="120"/>
      <c r="E235" s="103" t="s">
        <v>279</v>
      </c>
      <c r="F235" s="104" t="s">
        <v>145</v>
      </c>
      <c r="G235" s="127">
        <v>392.98</v>
      </c>
      <c r="H235" s="384"/>
    </row>
    <row r="236" spans="1:8" ht="12.75">
      <c r="A236" s="400"/>
      <c r="B236" s="381"/>
      <c r="C236" s="120"/>
      <c r="D236" s="120"/>
      <c r="E236" s="103" t="s">
        <v>280</v>
      </c>
      <c r="F236" s="104" t="s">
        <v>159</v>
      </c>
      <c r="G236" s="127">
        <v>22.58</v>
      </c>
      <c r="H236" s="384"/>
    </row>
    <row r="237" spans="1:8" ht="22.5">
      <c r="A237" s="400"/>
      <c r="B237" s="381"/>
      <c r="C237" s="120"/>
      <c r="D237" s="120"/>
      <c r="E237" s="103" t="s">
        <v>281</v>
      </c>
      <c r="F237" s="104" t="s">
        <v>165</v>
      </c>
      <c r="G237" s="127">
        <v>395.49</v>
      </c>
      <c r="H237" s="384"/>
    </row>
    <row r="238" spans="1:8" ht="12.75">
      <c r="A238" s="400"/>
      <c r="B238" s="381"/>
      <c r="C238" s="120"/>
      <c r="D238" s="120"/>
      <c r="E238" s="103" t="s">
        <v>191</v>
      </c>
      <c r="F238" s="104" t="s">
        <v>282</v>
      </c>
      <c r="G238" s="127">
        <v>1076.56</v>
      </c>
      <c r="H238" s="384"/>
    </row>
    <row r="239" spans="1:8" ht="12.75">
      <c r="A239" s="400"/>
      <c r="B239" s="381"/>
      <c r="C239" s="120"/>
      <c r="D239" s="120"/>
      <c r="E239" s="103" t="s">
        <v>709</v>
      </c>
      <c r="F239" s="104" t="s">
        <v>125</v>
      </c>
      <c r="G239" s="127">
        <v>11419.5</v>
      </c>
      <c r="H239" s="384"/>
    </row>
    <row r="240" spans="1:8" ht="12.75">
      <c r="A240" s="400"/>
      <c r="B240" s="381"/>
      <c r="C240" s="120"/>
      <c r="D240" s="120"/>
      <c r="E240" s="103" t="s">
        <v>696</v>
      </c>
      <c r="F240" s="104" t="s">
        <v>283</v>
      </c>
      <c r="G240" s="127">
        <v>308.97</v>
      </c>
      <c r="H240" s="384"/>
    </row>
    <row r="241" spans="1:8" ht="12.75">
      <c r="A241" s="400"/>
      <c r="B241" s="381"/>
      <c r="C241" s="120"/>
      <c r="D241" s="120"/>
      <c r="E241" s="103" t="s">
        <v>697</v>
      </c>
      <c r="F241" s="104" t="s">
        <v>113</v>
      </c>
      <c r="G241" s="127">
        <v>37.63</v>
      </c>
      <c r="H241" s="384"/>
    </row>
    <row r="242" spans="1:8" ht="12.75">
      <c r="A242" s="400"/>
      <c r="B242" s="381"/>
      <c r="C242" s="120"/>
      <c r="D242" s="120"/>
      <c r="E242" s="103" t="s">
        <v>714</v>
      </c>
      <c r="F242" s="104" t="s">
        <v>257</v>
      </c>
      <c r="G242" s="127">
        <v>274.31</v>
      </c>
      <c r="H242" s="384"/>
    </row>
    <row r="243" spans="1:8" ht="12.75">
      <c r="A243" s="400"/>
      <c r="B243" s="381"/>
      <c r="C243" s="120"/>
      <c r="D243" s="120"/>
      <c r="E243" s="103" t="s">
        <v>699</v>
      </c>
      <c r="F243" s="104" t="s">
        <v>113</v>
      </c>
      <c r="G243" s="127">
        <v>76.67</v>
      </c>
      <c r="H243" s="384"/>
    </row>
    <row r="244" spans="1:8" ht="12.75">
      <c r="A244" s="400"/>
      <c r="B244" s="381"/>
      <c r="C244" s="120"/>
      <c r="D244" s="120"/>
      <c r="E244" s="103" t="s">
        <v>644</v>
      </c>
      <c r="F244" s="104" t="s">
        <v>284</v>
      </c>
      <c r="G244" s="127">
        <v>15852.37</v>
      </c>
      <c r="H244" s="384"/>
    </row>
    <row r="245" spans="1:8" ht="12.75">
      <c r="A245" s="400"/>
      <c r="B245" s="381"/>
      <c r="C245" s="120"/>
      <c r="D245" s="120"/>
      <c r="E245" s="103" t="s">
        <v>285</v>
      </c>
      <c r="F245" s="104" t="s">
        <v>286</v>
      </c>
      <c r="G245" s="127">
        <v>2214.23</v>
      </c>
      <c r="H245" s="384"/>
    </row>
    <row r="246" spans="1:8" ht="12.75">
      <c r="A246" s="400"/>
      <c r="B246" s="381"/>
      <c r="C246" s="120"/>
      <c r="D246" s="120"/>
      <c r="E246" s="103" t="s">
        <v>703</v>
      </c>
      <c r="F246" s="104" t="s">
        <v>287</v>
      </c>
      <c r="G246" s="127">
        <v>2777.07</v>
      </c>
      <c r="H246" s="384"/>
    </row>
    <row r="247" spans="1:8" ht="12.75">
      <c r="A247" s="400"/>
      <c r="B247" s="381"/>
      <c r="C247" s="120"/>
      <c r="D247" s="120"/>
      <c r="E247" s="103" t="s">
        <v>667</v>
      </c>
      <c r="F247" s="104" t="s">
        <v>288</v>
      </c>
      <c r="G247" s="127">
        <v>1814.55</v>
      </c>
      <c r="H247" s="384"/>
    </row>
    <row r="248" spans="1:8" ht="12.75">
      <c r="A248" s="400"/>
      <c r="B248" s="381"/>
      <c r="C248" s="120"/>
      <c r="D248" s="120"/>
      <c r="E248" s="103" t="s">
        <v>289</v>
      </c>
      <c r="F248" s="104" t="s">
        <v>290</v>
      </c>
      <c r="G248" s="127">
        <v>983.79</v>
      </c>
      <c r="H248" s="384"/>
    </row>
    <row r="249" spans="1:8" ht="22.5">
      <c r="A249" s="400"/>
      <c r="B249" s="381"/>
      <c r="C249" s="120"/>
      <c r="D249" s="120"/>
      <c r="E249" s="103" t="s">
        <v>669</v>
      </c>
      <c r="F249" s="104" t="s">
        <v>291</v>
      </c>
      <c r="G249" s="127">
        <v>887.08</v>
      </c>
      <c r="H249" s="384"/>
    </row>
    <row r="250" spans="1:8" ht="22.5">
      <c r="A250" s="400"/>
      <c r="B250" s="381"/>
      <c r="C250" s="120"/>
      <c r="D250" s="120"/>
      <c r="E250" s="103" t="s">
        <v>292</v>
      </c>
      <c r="F250" s="104" t="s">
        <v>293</v>
      </c>
      <c r="G250" s="127">
        <v>539.26</v>
      </c>
      <c r="H250" s="384"/>
    </row>
    <row r="251" spans="1:8" ht="12.75">
      <c r="A251" s="400"/>
      <c r="B251" s="381"/>
      <c r="C251" s="120"/>
      <c r="D251" s="120"/>
      <c r="E251" s="103" t="s">
        <v>706</v>
      </c>
      <c r="F251" s="104" t="s">
        <v>294</v>
      </c>
      <c r="G251" s="127">
        <v>603</v>
      </c>
      <c r="H251" s="384"/>
    </row>
    <row r="252" spans="1:8" ht="13.5" thickBot="1">
      <c r="A252" s="400"/>
      <c r="B252" s="382"/>
      <c r="C252" s="122"/>
      <c r="D252" s="122"/>
      <c r="E252" s="105" t="s">
        <v>295</v>
      </c>
      <c r="F252" s="106" t="s">
        <v>152</v>
      </c>
      <c r="G252" s="123">
        <v>2662.71</v>
      </c>
      <c r="H252" s="384"/>
    </row>
    <row r="253" spans="1:8" ht="13.5" thickBot="1">
      <c r="A253" s="141"/>
      <c r="B253" s="386" t="s">
        <v>1995</v>
      </c>
      <c r="C253" s="387"/>
      <c r="D253" s="387"/>
      <c r="E253" s="387"/>
      <c r="F253" s="387"/>
      <c r="G253" s="135">
        <v>305822.03</v>
      </c>
      <c r="H253" s="385"/>
    </row>
    <row r="254" spans="1:8" ht="12.75">
      <c r="A254" s="401">
        <v>3</v>
      </c>
      <c r="B254" s="370" t="s">
        <v>1791</v>
      </c>
      <c r="C254" s="116"/>
      <c r="D254" s="116"/>
      <c r="E254" s="117" t="s">
        <v>677</v>
      </c>
      <c r="F254" s="118" t="s">
        <v>125</v>
      </c>
      <c r="G254" s="140">
        <v>3099.11</v>
      </c>
      <c r="H254" s="373" t="s">
        <v>18</v>
      </c>
    </row>
    <row r="255" spans="1:8" ht="12.75">
      <c r="A255" s="402"/>
      <c r="B255" s="371"/>
      <c r="C255" s="120"/>
      <c r="D255" s="120"/>
      <c r="E255" s="103" t="s">
        <v>203</v>
      </c>
      <c r="F255" s="104" t="s">
        <v>283</v>
      </c>
      <c r="G255" s="127">
        <v>1382.4</v>
      </c>
      <c r="H255" s="374"/>
    </row>
    <row r="256" spans="1:8" ht="12.75">
      <c r="A256" s="402"/>
      <c r="B256" s="371"/>
      <c r="C256" s="120"/>
      <c r="D256" s="120"/>
      <c r="E256" s="103" t="s">
        <v>216</v>
      </c>
      <c r="F256" s="104" t="s">
        <v>257</v>
      </c>
      <c r="G256" s="127">
        <v>1417.2</v>
      </c>
      <c r="H256" s="374"/>
    </row>
    <row r="257" spans="1:8" ht="12.75">
      <c r="A257" s="402"/>
      <c r="B257" s="371"/>
      <c r="C257" s="120"/>
      <c r="D257" s="120"/>
      <c r="E257" s="103" t="s">
        <v>680</v>
      </c>
      <c r="F257" s="104" t="s">
        <v>283</v>
      </c>
      <c r="G257" s="127">
        <v>10423.73</v>
      </c>
      <c r="H257" s="374"/>
    </row>
    <row r="258" spans="1:8" ht="12.75">
      <c r="A258" s="402"/>
      <c r="B258" s="371"/>
      <c r="C258" s="120"/>
      <c r="D258" s="120"/>
      <c r="E258" s="103" t="s">
        <v>685</v>
      </c>
      <c r="F258" s="104" t="s">
        <v>283</v>
      </c>
      <c r="G258" s="127">
        <v>662.04</v>
      </c>
      <c r="H258" s="374"/>
    </row>
    <row r="259" spans="1:8" ht="12.75">
      <c r="A259" s="402"/>
      <c r="B259" s="371"/>
      <c r="C259" s="120"/>
      <c r="D259" s="120"/>
      <c r="E259" s="103" t="s">
        <v>296</v>
      </c>
      <c r="F259" s="104" t="s">
        <v>148</v>
      </c>
      <c r="G259" s="127">
        <v>758.56</v>
      </c>
      <c r="H259" s="374"/>
    </row>
    <row r="260" spans="1:8" ht="12.75">
      <c r="A260" s="402"/>
      <c r="B260" s="371"/>
      <c r="C260" s="120"/>
      <c r="D260" s="120"/>
      <c r="E260" s="103" t="s">
        <v>218</v>
      </c>
      <c r="F260" s="104" t="s">
        <v>297</v>
      </c>
      <c r="G260" s="127">
        <v>1434.01</v>
      </c>
      <c r="H260" s="374"/>
    </row>
    <row r="261" spans="1:8" ht="12.75">
      <c r="A261" s="402"/>
      <c r="B261" s="371"/>
      <c r="C261" s="120"/>
      <c r="D261" s="120"/>
      <c r="E261" s="103" t="s">
        <v>649</v>
      </c>
      <c r="F261" s="104" t="s">
        <v>298</v>
      </c>
      <c r="G261" s="127">
        <v>455.93</v>
      </c>
      <c r="H261" s="374"/>
    </row>
    <row r="262" spans="1:8" ht="12.75">
      <c r="A262" s="402"/>
      <c r="B262" s="371"/>
      <c r="C262" s="120"/>
      <c r="D262" s="120"/>
      <c r="E262" s="103" t="s">
        <v>299</v>
      </c>
      <c r="F262" s="104" t="s">
        <v>159</v>
      </c>
      <c r="G262" s="127">
        <v>118.64</v>
      </c>
      <c r="H262" s="374"/>
    </row>
    <row r="263" spans="1:8" ht="12.75">
      <c r="A263" s="402"/>
      <c r="B263" s="371"/>
      <c r="C263" s="120"/>
      <c r="D263" s="120"/>
      <c r="E263" s="103" t="s">
        <v>712</v>
      </c>
      <c r="F263" s="104" t="s">
        <v>159</v>
      </c>
      <c r="G263" s="127">
        <v>445.68</v>
      </c>
      <c r="H263" s="374"/>
    </row>
    <row r="264" spans="1:8" ht="12.75">
      <c r="A264" s="402"/>
      <c r="B264" s="371"/>
      <c r="C264" s="120"/>
      <c r="D264" s="120"/>
      <c r="E264" s="103" t="s">
        <v>635</v>
      </c>
      <c r="F264" s="104" t="s">
        <v>253</v>
      </c>
      <c r="G264" s="127">
        <v>3914.63</v>
      </c>
      <c r="H264" s="374"/>
    </row>
    <row r="265" spans="1:8" ht="12.75">
      <c r="A265" s="402"/>
      <c r="B265" s="371"/>
      <c r="C265" s="120"/>
      <c r="D265" s="120"/>
      <c r="E265" s="103" t="s">
        <v>650</v>
      </c>
      <c r="F265" s="104" t="s">
        <v>217</v>
      </c>
      <c r="G265" s="127">
        <v>3361.29</v>
      </c>
      <c r="H265" s="374"/>
    </row>
    <row r="266" spans="1:8" ht="12.75">
      <c r="A266" s="402"/>
      <c r="B266" s="371"/>
      <c r="C266" s="120"/>
      <c r="D266" s="120"/>
      <c r="E266" s="103" t="s">
        <v>300</v>
      </c>
      <c r="F266" s="104" t="s">
        <v>159</v>
      </c>
      <c r="G266" s="127">
        <v>340</v>
      </c>
      <c r="H266" s="374"/>
    </row>
    <row r="267" spans="1:8" ht="12.75">
      <c r="A267" s="402"/>
      <c r="B267" s="371"/>
      <c r="C267" s="120"/>
      <c r="D267" s="120"/>
      <c r="E267" s="103" t="s">
        <v>300</v>
      </c>
      <c r="F267" s="104" t="s">
        <v>115</v>
      </c>
      <c r="G267" s="127">
        <v>401.34</v>
      </c>
      <c r="H267" s="374"/>
    </row>
    <row r="268" spans="1:8" ht="12.75">
      <c r="A268" s="402"/>
      <c r="B268" s="371"/>
      <c r="C268" s="120"/>
      <c r="D268" s="120"/>
      <c r="E268" s="103" t="s">
        <v>168</v>
      </c>
      <c r="F268" s="104" t="s">
        <v>202</v>
      </c>
      <c r="G268" s="127">
        <v>3680</v>
      </c>
      <c r="H268" s="374"/>
    </row>
    <row r="269" spans="1:8" ht="12.75">
      <c r="A269" s="402"/>
      <c r="B269" s="371"/>
      <c r="C269" s="120"/>
      <c r="D269" s="120"/>
      <c r="E269" s="103" t="s">
        <v>652</v>
      </c>
      <c r="F269" s="104" t="s">
        <v>301</v>
      </c>
      <c r="G269" s="127">
        <v>363.56</v>
      </c>
      <c r="H269" s="374"/>
    </row>
    <row r="270" spans="1:8" ht="12.75">
      <c r="A270" s="402"/>
      <c r="B270" s="371"/>
      <c r="C270" s="120"/>
      <c r="D270" s="120"/>
      <c r="E270" s="103" t="s">
        <v>270</v>
      </c>
      <c r="F270" s="104" t="s">
        <v>302</v>
      </c>
      <c r="G270" s="127">
        <v>347.39</v>
      </c>
      <c r="H270" s="374"/>
    </row>
    <row r="271" spans="1:8" ht="12.75">
      <c r="A271" s="402"/>
      <c r="B271" s="371"/>
      <c r="C271" s="120"/>
      <c r="D271" s="120"/>
      <c r="E271" s="103" t="s">
        <v>637</v>
      </c>
      <c r="F271" s="104" t="s">
        <v>217</v>
      </c>
      <c r="G271" s="127">
        <v>264.4</v>
      </c>
      <c r="H271" s="374"/>
    </row>
    <row r="272" spans="1:8" ht="12.75">
      <c r="A272" s="402"/>
      <c r="B272" s="371"/>
      <c r="C272" s="120"/>
      <c r="D272" s="120"/>
      <c r="E272" s="103" t="s">
        <v>713</v>
      </c>
      <c r="F272" s="104" t="s">
        <v>217</v>
      </c>
      <c r="G272" s="127">
        <v>193.86</v>
      </c>
      <c r="H272" s="374"/>
    </row>
    <row r="273" spans="1:8" ht="12.75">
      <c r="A273" s="402"/>
      <c r="B273" s="371"/>
      <c r="C273" s="120"/>
      <c r="D273" s="120"/>
      <c r="E273" s="103" t="s">
        <v>674</v>
      </c>
      <c r="F273" s="104" t="s">
        <v>283</v>
      </c>
      <c r="G273" s="127">
        <v>872.5</v>
      </c>
      <c r="H273" s="374"/>
    </row>
    <row r="274" spans="1:8" ht="12.75">
      <c r="A274" s="402"/>
      <c r="B274" s="371"/>
      <c r="C274" s="120"/>
      <c r="D274" s="120"/>
      <c r="E274" s="103" t="s">
        <v>303</v>
      </c>
      <c r="F274" s="104" t="s">
        <v>165</v>
      </c>
      <c r="G274" s="127">
        <v>525</v>
      </c>
      <c r="H274" s="374"/>
    </row>
    <row r="275" spans="1:8" ht="12.75">
      <c r="A275" s="402"/>
      <c r="B275" s="371"/>
      <c r="C275" s="120"/>
      <c r="D275" s="120"/>
      <c r="E275" s="103" t="s">
        <v>304</v>
      </c>
      <c r="F275" s="104" t="s">
        <v>125</v>
      </c>
      <c r="G275" s="127">
        <v>132.2</v>
      </c>
      <c r="H275" s="374"/>
    </row>
    <row r="276" spans="1:8" ht="22.5">
      <c r="A276" s="402"/>
      <c r="B276" s="371"/>
      <c r="C276" s="120"/>
      <c r="D276" s="120"/>
      <c r="E276" s="103" t="s">
        <v>169</v>
      </c>
      <c r="F276" s="104" t="s">
        <v>227</v>
      </c>
      <c r="G276" s="127">
        <v>127.97</v>
      </c>
      <c r="H276" s="374"/>
    </row>
    <row r="277" spans="1:8" ht="12.75">
      <c r="A277" s="402"/>
      <c r="B277" s="371"/>
      <c r="C277" s="120"/>
      <c r="D277" s="120"/>
      <c r="E277" s="103" t="s">
        <v>676</v>
      </c>
      <c r="F277" s="104" t="s">
        <v>305</v>
      </c>
      <c r="G277" s="127">
        <v>2704.37</v>
      </c>
      <c r="H277" s="374"/>
    </row>
    <row r="278" spans="1:8" ht="12.75">
      <c r="A278" s="402"/>
      <c r="B278" s="371"/>
      <c r="C278" s="120"/>
      <c r="D278" s="120"/>
      <c r="E278" s="103" t="s">
        <v>654</v>
      </c>
      <c r="F278" s="104" t="s">
        <v>125</v>
      </c>
      <c r="G278" s="127">
        <v>164.42</v>
      </c>
      <c r="H278" s="374"/>
    </row>
    <row r="279" spans="1:8" ht="12.75">
      <c r="A279" s="402"/>
      <c r="B279" s="371"/>
      <c r="C279" s="120"/>
      <c r="D279" s="120"/>
      <c r="E279" s="103" t="s">
        <v>655</v>
      </c>
      <c r="F279" s="104" t="s">
        <v>257</v>
      </c>
      <c r="G279" s="127">
        <v>374.91</v>
      </c>
      <c r="H279" s="374"/>
    </row>
    <row r="280" spans="1:8" ht="12.75">
      <c r="A280" s="402"/>
      <c r="B280" s="371"/>
      <c r="C280" s="120"/>
      <c r="D280" s="120"/>
      <c r="E280" s="103" t="s">
        <v>690</v>
      </c>
      <c r="F280" s="104" t="s">
        <v>283</v>
      </c>
      <c r="G280" s="127">
        <v>921.77</v>
      </c>
      <c r="H280" s="374"/>
    </row>
    <row r="281" spans="1:8" ht="12.75">
      <c r="A281" s="402"/>
      <c r="B281" s="371"/>
      <c r="C281" s="120"/>
      <c r="D281" s="120"/>
      <c r="E281" s="103" t="s">
        <v>124</v>
      </c>
      <c r="F281" s="104" t="s">
        <v>125</v>
      </c>
      <c r="G281" s="127">
        <v>6600</v>
      </c>
      <c r="H281" s="374"/>
    </row>
    <row r="282" spans="1:8" ht="12.75">
      <c r="A282" s="402"/>
      <c r="B282" s="371"/>
      <c r="C282" s="120"/>
      <c r="D282" s="120"/>
      <c r="E282" s="103" t="s">
        <v>663</v>
      </c>
      <c r="F282" s="104" t="s">
        <v>202</v>
      </c>
      <c r="G282" s="127">
        <v>53.09</v>
      </c>
      <c r="H282" s="374"/>
    </row>
    <row r="283" spans="1:8" ht="12.75">
      <c r="A283" s="402"/>
      <c r="B283" s="371"/>
      <c r="C283" s="120"/>
      <c r="D283" s="120"/>
      <c r="E283" s="103" t="s">
        <v>696</v>
      </c>
      <c r="F283" s="104" t="s">
        <v>306</v>
      </c>
      <c r="G283" s="127">
        <v>494.34</v>
      </c>
      <c r="H283" s="374"/>
    </row>
    <row r="284" spans="1:8" ht="12.75">
      <c r="A284" s="402"/>
      <c r="B284" s="371"/>
      <c r="C284" s="120"/>
      <c r="D284" s="120"/>
      <c r="E284" s="103" t="s">
        <v>307</v>
      </c>
      <c r="F284" s="104" t="s">
        <v>159</v>
      </c>
      <c r="G284" s="127">
        <v>3262.71</v>
      </c>
      <c r="H284" s="374"/>
    </row>
    <row r="285" spans="1:8" ht="12.75">
      <c r="A285" s="402"/>
      <c r="B285" s="371"/>
      <c r="C285" s="120"/>
      <c r="D285" s="120"/>
      <c r="E285" s="103" t="s">
        <v>664</v>
      </c>
      <c r="F285" s="104" t="s">
        <v>159</v>
      </c>
      <c r="G285" s="127">
        <v>3062.18</v>
      </c>
      <c r="H285" s="374"/>
    </row>
    <row r="286" spans="1:8" ht="12.75">
      <c r="A286" s="402"/>
      <c r="B286" s="371"/>
      <c r="C286" s="120"/>
      <c r="D286" s="120"/>
      <c r="E286" s="103" t="s">
        <v>644</v>
      </c>
      <c r="F286" s="104" t="s">
        <v>308</v>
      </c>
      <c r="G286" s="127">
        <v>24121.1</v>
      </c>
      <c r="H286" s="374"/>
    </row>
    <row r="287" spans="1:8" ht="13.5" thickBot="1">
      <c r="A287" s="402"/>
      <c r="B287" s="371"/>
      <c r="C287" s="122"/>
      <c r="D287" s="122"/>
      <c r="E287" s="105" t="s">
        <v>665</v>
      </c>
      <c r="F287" s="106" t="s">
        <v>309</v>
      </c>
      <c r="G287" s="123">
        <v>1612.06</v>
      </c>
      <c r="H287" s="374"/>
    </row>
    <row r="288" spans="1:8" ht="13.5" thickBot="1">
      <c r="A288" s="141"/>
      <c r="B288" s="389" t="s">
        <v>1995</v>
      </c>
      <c r="C288" s="390"/>
      <c r="D288" s="390"/>
      <c r="E288" s="390"/>
      <c r="F288" s="390"/>
      <c r="G288" s="135">
        <v>78092.39</v>
      </c>
      <c r="H288" s="388"/>
    </row>
    <row r="289" spans="1:8" ht="12.75">
      <c r="A289" s="401">
        <v>4</v>
      </c>
      <c r="B289" s="370" t="s">
        <v>1792</v>
      </c>
      <c r="C289" s="116"/>
      <c r="D289" s="116"/>
      <c r="E289" s="117" t="s">
        <v>678</v>
      </c>
      <c r="F289" s="118" t="s">
        <v>166</v>
      </c>
      <c r="G289" s="140">
        <v>7202.97</v>
      </c>
      <c r="H289" s="383" t="s">
        <v>18</v>
      </c>
    </row>
    <row r="290" spans="1:8" ht="12.75">
      <c r="A290" s="402"/>
      <c r="B290" s="371"/>
      <c r="C290" s="120"/>
      <c r="D290" s="120"/>
      <c r="E290" s="103" t="s">
        <v>680</v>
      </c>
      <c r="F290" s="104" t="s">
        <v>257</v>
      </c>
      <c r="G290" s="127">
        <v>6949.15</v>
      </c>
      <c r="H290" s="384"/>
    </row>
    <row r="291" spans="1:8" ht="12.75">
      <c r="A291" s="402"/>
      <c r="B291" s="371"/>
      <c r="C291" s="120"/>
      <c r="D291" s="120"/>
      <c r="E291" s="103" t="s">
        <v>682</v>
      </c>
      <c r="F291" s="104" t="s">
        <v>202</v>
      </c>
      <c r="G291" s="127">
        <v>3789.83</v>
      </c>
      <c r="H291" s="384"/>
    </row>
    <row r="292" spans="1:8" ht="12.75">
      <c r="A292" s="402"/>
      <c r="B292" s="371"/>
      <c r="C292" s="120"/>
      <c r="D292" s="120"/>
      <c r="E292" s="103" t="s">
        <v>683</v>
      </c>
      <c r="F292" s="104" t="s">
        <v>283</v>
      </c>
      <c r="G292" s="127">
        <v>215.11</v>
      </c>
      <c r="H292" s="384"/>
    </row>
    <row r="293" spans="1:8" ht="12.75">
      <c r="A293" s="402"/>
      <c r="B293" s="371"/>
      <c r="C293" s="120"/>
      <c r="D293" s="120"/>
      <c r="E293" s="103" t="s">
        <v>684</v>
      </c>
      <c r="F293" s="104" t="s">
        <v>274</v>
      </c>
      <c r="G293" s="127">
        <v>621.2</v>
      </c>
      <c r="H293" s="384"/>
    </row>
    <row r="294" spans="1:8" ht="12.75">
      <c r="A294" s="402"/>
      <c r="B294" s="371"/>
      <c r="C294" s="120"/>
      <c r="D294" s="120"/>
      <c r="E294" s="103" t="s">
        <v>685</v>
      </c>
      <c r="F294" s="104" t="s">
        <v>253</v>
      </c>
      <c r="G294" s="127">
        <v>882.71</v>
      </c>
      <c r="H294" s="384"/>
    </row>
    <row r="295" spans="1:8" ht="12.75">
      <c r="A295" s="402"/>
      <c r="B295" s="371"/>
      <c r="C295" s="120"/>
      <c r="D295" s="120"/>
      <c r="E295" s="103" t="s">
        <v>686</v>
      </c>
      <c r="F295" s="104" t="s">
        <v>159</v>
      </c>
      <c r="G295" s="127">
        <v>12.29</v>
      </c>
      <c r="H295" s="384"/>
    </row>
    <row r="296" spans="1:8" ht="12.75">
      <c r="A296" s="402"/>
      <c r="B296" s="371"/>
      <c r="C296" s="120"/>
      <c r="D296" s="120"/>
      <c r="E296" s="103" t="s">
        <v>686</v>
      </c>
      <c r="F296" s="104" t="s">
        <v>113</v>
      </c>
      <c r="G296" s="127">
        <v>25.76</v>
      </c>
      <c r="H296" s="384"/>
    </row>
    <row r="297" spans="1:8" ht="12.75">
      <c r="A297" s="402"/>
      <c r="B297" s="371"/>
      <c r="C297" s="120"/>
      <c r="D297" s="120"/>
      <c r="E297" s="103" t="s">
        <v>715</v>
      </c>
      <c r="F297" s="104" t="s">
        <v>115</v>
      </c>
      <c r="G297" s="127">
        <v>35.6</v>
      </c>
      <c r="H297" s="384"/>
    </row>
    <row r="298" spans="1:8" ht="12.75">
      <c r="A298" s="402"/>
      <c r="B298" s="371"/>
      <c r="C298" s="120"/>
      <c r="D298" s="120"/>
      <c r="E298" s="103" t="s">
        <v>648</v>
      </c>
      <c r="F298" s="104" t="s">
        <v>202</v>
      </c>
      <c r="G298" s="127">
        <v>387.22</v>
      </c>
      <c r="H298" s="384"/>
    </row>
    <row r="299" spans="1:8" ht="12.75">
      <c r="A299" s="402"/>
      <c r="B299" s="371"/>
      <c r="C299" s="120"/>
      <c r="D299" s="120"/>
      <c r="E299" s="103" t="s">
        <v>296</v>
      </c>
      <c r="F299" s="104" t="s">
        <v>154</v>
      </c>
      <c r="G299" s="127">
        <v>1820.55</v>
      </c>
      <c r="H299" s="384"/>
    </row>
    <row r="300" spans="1:8" ht="12.75">
      <c r="A300" s="402"/>
      <c r="B300" s="371"/>
      <c r="C300" s="120"/>
      <c r="D300" s="120"/>
      <c r="E300" s="103" t="s">
        <v>218</v>
      </c>
      <c r="F300" s="104" t="s">
        <v>310</v>
      </c>
      <c r="G300" s="127">
        <v>569.81</v>
      </c>
      <c r="H300" s="384"/>
    </row>
    <row r="301" spans="1:8" ht="12.75">
      <c r="A301" s="402"/>
      <c r="B301" s="371"/>
      <c r="C301" s="120"/>
      <c r="D301" s="120"/>
      <c r="E301" s="103" t="s">
        <v>267</v>
      </c>
      <c r="F301" s="104" t="s">
        <v>311</v>
      </c>
      <c r="G301" s="127">
        <v>185.19</v>
      </c>
      <c r="H301" s="384"/>
    </row>
    <row r="302" spans="1:8" ht="12.75">
      <c r="A302" s="402"/>
      <c r="B302" s="371"/>
      <c r="C302" s="120"/>
      <c r="D302" s="120"/>
      <c r="E302" s="103" t="s">
        <v>649</v>
      </c>
      <c r="F302" s="104" t="s">
        <v>213</v>
      </c>
      <c r="G302" s="127">
        <v>683.9</v>
      </c>
      <c r="H302" s="384"/>
    </row>
    <row r="303" spans="1:8" ht="12.75">
      <c r="A303" s="402"/>
      <c r="B303" s="371"/>
      <c r="C303" s="120"/>
      <c r="D303" s="120"/>
      <c r="E303" s="103" t="s">
        <v>635</v>
      </c>
      <c r="F303" s="104" t="s">
        <v>312</v>
      </c>
      <c r="G303" s="127">
        <v>10374.47</v>
      </c>
      <c r="H303" s="384"/>
    </row>
    <row r="304" spans="1:8" ht="12.75">
      <c r="A304" s="402"/>
      <c r="B304" s="371"/>
      <c r="C304" s="120"/>
      <c r="D304" s="120"/>
      <c r="E304" s="103" t="s">
        <v>636</v>
      </c>
      <c r="F304" s="104" t="s">
        <v>165</v>
      </c>
      <c r="G304" s="127">
        <v>1322.78</v>
      </c>
      <c r="H304" s="384"/>
    </row>
    <row r="305" spans="1:8" ht="12.75">
      <c r="A305" s="402"/>
      <c r="B305" s="371"/>
      <c r="C305" s="120"/>
      <c r="D305" s="120"/>
      <c r="E305" s="103" t="s">
        <v>650</v>
      </c>
      <c r="F305" s="104" t="s">
        <v>165</v>
      </c>
      <c r="G305" s="127">
        <v>2240.87</v>
      </c>
      <c r="H305" s="384"/>
    </row>
    <row r="306" spans="1:8" ht="12.75">
      <c r="A306" s="402"/>
      <c r="B306" s="371"/>
      <c r="C306" s="120"/>
      <c r="D306" s="120"/>
      <c r="E306" s="103" t="s">
        <v>313</v>
      </c>
      <c r="F306" s="104" t="s">
        <v>159</v>
      </c>
      <c r="G306" s="127">
        <v>8807.72</v>
      </c>
      <c r="H306" s="384"/>
    </row>
    <row r="307" spans="1:8" ht="12.75">
      <c r="A307" s="402"/>
      <c r="B307" s="371"/>
      <c r="C307" s="120"/>
      <c r="D307" s="120"/>
      <c r="E307" s="103" t="s">
        <v>222</v>
      </c>
      <c r="F307" s="104" t="s">
        <v>165</v>
      </c>
      <c r="G307" s="127">
        <v>1185.8</v>
      </c>
      <c r="H307" s="384"/>
    </row>
    <row r="308" spans="1:8" ht="12.75">
      <c r="A308" s="402"/>
      <c r="B308" s="371"/>
      <c r="C308" s="120"/>
      <c r="D308" s="120"/>
      <c r="E308" s="103" t="s">
        <v>674</v>
      </c>
      <c r="F308" s="104" t="s">
        <v>274</v>
      </c>
      <c r="G308" s="127">
        <v>1454.18</v>
      </c>
      <c r="H308" s="384"/>
    </row>
    <row r="309" spans="1:8" ht="12.75">
      <c r="A309" s="402"/>
      <c r="B309" s="371"/>
      <c r="C309" s="120"/>
      <c r="D309" s="120"/>
      <c r="E309" s="103" t="s">
        <v>689</v>
      </c>
      <c r="F309" s="104" t="s">
        <v>314</v>
      </c>
      <c r="G309" s="127">
        <v>1239.92</v>
      </c>
      <c r="H309" s="384"/>
    </row>
    <row r="310" spans="1:8" ht="12.75">
      <c r="A310" s="402"/>
      <c r="B310" s="371"/>
      <c r="C310" s="120"/>
      <c r="D310" s="120"/>
      <c r="E310" s="103" t="s">
        <v>676</v>
      </c>
      <c r="F310" s="104" t="s">
        <v>315</v>
      </c>
      <c r="G310" s="127">
        <v>3380.46</v>
      </c>
      <c r="H310" s="384"/>
    </row>
    <row r="311" spans="1:8" ht="12.75">
      <c r="A311" s="402"/>
      <c r="B311" s="371"/>
      <c r="C311" s="120"/>
      <c r="D311" s="120"/>
      <c r="E311" s="103" t="s">
        <v>316</v>
      </c>
      <c r="F311" s="104" t="s">
        <v>234</v>
      </c>
      <c r="G311" s="127">
        <v>2050</v>
      </c>
      <c r="H311" s="384"/>
    </row>
    <row r="312" spans="1:8" ht="12.75">
      <c r="A312" s="402"/>
      <c r="B312" s="371"/>
      <c r="C312" s="120"/>
      <c r="D312" s="120"/>
      <c r="E312" s="103" t="s">
        <v>317</v>
      </c>
      <c r="F312" s="104" t="s">
        <v>202</v>
      </c>
      <c r="G312" s="127">
        <v>3280</v>
      </c>
      <c r="H312" s="384"/>
    </row>
    <row r="313" spans="1:8" ht="12.75">
      <c r="A313" s="402"/>
      <c r="B313" s="371"/>
      <c r="C313" s="120"/>
      <c r="D313" s="120"/>
      <c r="E313" s="103" t="s">
        <v>272</v>
      </c>
      <c r="F313" s="104" t="s">
        <v>318</v>
      </c>
      <c r="G313" s="127">
        <v>1334</v>
      </c>
      <c r="H313" s="384"/>
    </row>
    <row r="314" spans="1:8" ht="12.75">
      <c r="A314" s="402"/>
      <c r="B314" s="371"/>
      <c r="C314" s="120"/>
      <c r="D314" s="120"/>
      <c r="E314" s="103" t="s">
        <v>653</v>
      </c>
      <c r="F314" s="104" t="s">
        <v>319</v>
      </c>
      <c r="G314" s="127">
        <v>273.25</v>
      </c>
      <c r="H314" s="384"/>
    </row>
    <row r="315" spans="1:8" ht="12.75">
      <c r="A315" s="402"/>
      <c r="B315" s="371"/>
      <c r="C315" s="120"/>
      <c r="D315" s="120"/>
      <c r="E315" s="103" t="s">
        <v>724</v>
      </c>
      <c r="F315" s="104" t="s">
        <v>115</v>
      </c>
      <c r="G315" s="127">
        <v>23.05</v>
      </c>
      <c r="H315" s="384"/>
    </row>
    <row r="316" spans="1:8" ht="12.75">
      <c r="A316" s="402"/>
      <c r="B316" s="371"/>
      <c r="C316" s="120"/>
      <c r="D316" s="120"/>
      <c r="E316" s="103" t="s">
        <v>654</v>
      </c>
      <c r="F316" s="104" t="s">
        <v>165</v>
      </c>
      <c r="G316" s="127">
        <v>567.24</v>
      </c>
      <c r="H316" s="384"/>
    </row>
    <row r="317" spans="1:8" ht="12.75">
      <c r="A317" s="402"/>
      <c r="B317" s="371"/>
      <c r="C317" s="120"/>
      <c r="D317" s="120"/>
      <c r="E317" s="103" t="s">
        <v>655</v>
      </c>
      <c r="F317" s="104" t="s">
        <v>320</v>
      </c>
      <c r="G317" s="127">
        <v>1087.25</v>
      </c>
      <c r="H317" s="384"/>
    </row>
    <row r="318" spans="1:8" ht="12.75">
      <c r="A318" s="402"/>
      <c r="B318" s="371"/>
      <c r="C318" s="120"/>
      <c r="D318" s="120"/>
      <c r="E318" s="103" t="s">
        <v>690</v>
      </c>
      <c r="F318" s="104" t="s">
        <v>234</v>
      </c>
      <c r="G318" s="127">
        <v>32.5</v>
      </c>
      <c r="H318" s="384"/>
    </row>
    <row r="319" spans="1:8" ht="12.75">
      <c r="A319" s="402"/>
      <c r="B319" s="371"/>
      <c r="C319" s="120"/>
      <c r="D319" s="120"/>
      <c r="E319" s="103" t="s">
        <v>690</v>
      </c>
      <c r="F319" s="104" t="s">
        <v>321</v>
      </c>
      <c r="G319" s="127">
        <v>1382.66</v>
      </c>
      <c r="H319" s="384"/>
    </row>
    <row r="320" spans="1:8" ht="12.75">
      <c r="A320" s="402"/>
      <c r="B320" s="371"/>
      <c r="C320" s="120"/>
      <c r="D320" s="120"/>
      <c r="E320" s="103" t="s">
        <v>691</v>
      </c>
      <c r="F320" s="104" t="s">
        <v>234</v>
      </c>
      <c r="G320" s="127">
        <v>25</v>
      </c>
      <c r="H320" s="384"/>
    </row>
    <row r="321" spans="1:8" ht="12.75">
      <c r="A321" s="402"/>
      <c r="B321" s="371"/>
      <c r="C321" s="120"/>
      <c r="D321" s="120"/>
      <c r="E321" s="103" t="s">
        <v>322</v>
      </c>
      <c r="F321" s="104" t="s">
        <v>323</v>
      </c>
      <c r="G321" s="127">
        <v>1303.72</v>
      </c>
      <c r="H321" s="384"/>
    </row>
    <row r="322" spans="1:8" ht="12.75">
      <c r="A322" s="402"/>
      <c r="B322" s="371"/>
      <c r="C322" s="120"/>
      <c r="D322" s="120"/>
      <c r="E322" s="103" t="s">
        <v>324</v>
      </c>
      <c r="F322" s="104" t="s">
        <v>137</v>
      </c>
      <c r="G322" s="127">
        <v>1749.19</v>
      </c>
      <c r="H322" s="384"/>
    </row>
    <row r="323" spans="1:8" ht="22.5">
      <c r="A323" s="402"/>
      <c r="B323" s="371"/>
      <c r="C323" s="120"/>
      <c r="D323" s="120"/>
      <c r="E323" s="103" t="s">
        <v>695</v>
      </c>
      <c r="F323" s="104" t="s">
        <v>165</v>
      </c>
      <c r="G323" s="127">
        <v>11290</v>
      </c>
      <c r="H323" s="384"/>
    </row>
    <row r="324" spans="1:8" ht="12.75">
      <c r="A324" s="402"/>
      <c r="B324" s="371"/>
      <c r="C324" s="120"/>
      <c r="D324" s="120"/>
      <c r="E324" s="103" t="s">
        <v>124</v>
      </c>
      <c r="F324" s="104" t="s">
        <v>125</v>
      </c>
      <c r="G324" s="127">
        <v>6600</v>
      </c>
      <c r="H324" s="384"/>
    </row>
    <row r="325" spans="1:8" ht="12.75">
      <c r="A325" s="402"/>
      <c r="B325" s="371"/>
      <c r="C325" s="120"/>
      <c r="D325" s="120"/>
      <c r="E325" s="103" t="s">
        <v>696</v>
      </c>
      <c r="F325" s="104" t="s">
        <v>253</v>
      </c>
      <c r="G325" s="127">
        <v>411.95</v>
      </c>
      <c r="H325" s="384"/>
    </row>
    <row r="326" spans="1:8" ht="12.75">
      <c r="A326" s="402"/>
      <c r="B326" s="371"/>
      <c r="C326" s="120"/>
      <c r="D326" s="120"/>
      <c r="E326" s="103" t="s">
        <v>698</v>
      </c>
      <c r="F326" s="104" t="s">
        <v>165</v>
      </c>
      <c r="G326" s="127">
        <v>248.03</v>
      </c>
      <c r="H326" s="384"/>
    </row>
    <row r="327" spans="1:8" ht="12.75">
      <c r="A327" s="402"/>
      <c r="B327" s="371"/>
      <c r="C327" s="120"/>
      <c r="D327" s="120"/>
      <c r="E327" s="103" t="s">
        <v>714</v>
      </c>
      <c r="F327" s="104" t="s">
        <v>257</v>
      </c>
      <c r="G327" s="127">
        <v>205.72</v>
      </c>
      <c r="H327" s="384"/>
    </row>
    <row r="328" spans="1:8" ht="12.75">
      <c r="A328" s="402"/>
      <c r="B328" s="371"/>
      <c r="C328" s="120"/>
      <c r="D328" s="120"/>
      <c r="E328" s="103" t="s">
        <v>699</v>
      </c>
      <c r="F328" s="104" t="s">
        <v>237</v>
      </c>
      <c r="G328" s="127">
        <v>613.37</v>
      </c>
      <c r="H328" s="384"/>
    </row>
    <row r="329" spans="1:8" ht="12.75">
      <c r="A329" s="402"/>
      <c r="B329" s="371"/>
      <c r="C329" s="120"/>
      <c r="D329" s="120"/>
      <c r="E329" s="103" t="s">
        <v>720</v>
      </c>
      <c r="F329" s="104" t="s">
        <v>165</v>
      </c>
      <c r="G329" s="127">
        <v>236.19</v>
      </c>
      <c r="H329" s="384"/>
    </row>
    <row r="330" spans="1:8" ht="12.75">
      <c r="A330" s="402"/>
      <c r="B330" s="371"/>
      <c r="C330" s="120"/>
      <c r="D330" s="120"/>
      <c r="E330" s="103" t="s">
        <v>644</v>
      </c>
      <c r="F330" s="104" t="s">
        <v>325</v>
      </c>
      <c r="G330" s="127">
        <v>25678.47</v>
      </c>
      <c r="H330" s="384"/>
    </row>
    <row r="331" spans="1:8" ht="12.75">
      <c r="A331" s="402"/>
      <c r="B331" s="371"/>
      <c r="C331" s="120"/>
      <c r="D331" s="120"/>
      <c r="E331" s="103" t="s">
        <v>702</v>
      </c>
      <c r="F331" s="104" t="s">
        <v>326</v>
      </c>
      <c r="G331" s="127">
        <v>245.02</v>
      </c>
      <c r="H331" s="384"/>
    </row>
    <row r="332" spans="1:8" ht="12.75">
      <c r="A332" s="402"/>
      <c r="B332" s="371"/>
      <c r="C332" s="120"/>
      <c r="D332" s="120"/>
      <c r="E332" s="103" t="s">
        <v>183</v>
      </c>
      <c r="F332" s="104" t="s">
        <v>327</v>
      </c>
      <c r="G332" s="127">
        <v>75.4</v>
      </c>
      <c r="H332" s="384"/>
    </row>
    <row r="333" spans="1:8" ht="12.75">
      <c r="A333" s="402"/>
      <c r="B333" s="371"/>
      <c r="C333" s="120"/>
      <c r="D333" s="120"/>
      <c r="E333" s="103" t="s">
        <v>667</v>
      </c>
      <c r="F333" s="104" t="s">
        <v>328</v>
      </c>
      <c r="G333" s="127">
        <v>163.97</v>
      </c>
      <c r="H333" s="384"/>
    </row>
    <row r="334" spans="1:8" ht="12.75">
      <c r="A334" s="402"/>
      <c r="B334" s="371"/>
      <c r="C334" s="120"/>
      <c r="D334" s="120"/>
      <c r="E334" s="103" t="s">
        <v>645</v>
      </c>
      <c r="F334" s="104" t="s">
        <v>329</v>
      </c>
      <c r="G334" s="127">
        <v>1151.8</v>
      </c>
      <c r="H334" s="384"/>
    </row>
    <row r="335" spans="1:8" ht="12.75">
      <c r="A335" s="402"/>
      <c r="B335" s="371"/>
      <c r="C335" s="120"/>
      <c r="D335" s="120"/>
      <c r="E335" s="103" t="s">
        <v>668</v>
      </c>
      <c r="F335" s="104" t="s">
        <v>330</v>
      </c>
      <c r="G335" s="127">
        <v>178.39</v>
      </c>
      <c r="H335" s="384"/>
    </row>
    <row r="336" spans="1:8" ht="13.5" thickBot="1">
      <c r="A336" s="402"/>
      <c r="B336" s="371"/>
      <c r="C336" s="122"/>
      <c r="D336" s="122"/>
      <c r="E336" s="105" t="s">
        <v>331</v>
      </c>
      <c r="F336" s="106" t="s">
        <v>332</v>
      </c>
      <c r="G336" s="123">
        <v>2944.83</v>
      </c>
      <c r="H336" s="384"/>
    </row>
    <row r="337" spans="1:8" ht="13.5" thickBot="1">
      <c r="A337" s="142"/>
      <c r="B337" s="391" t="s">
        <v>1995</v>
      </c>
      <c r="C337" s="387"/>
      <c r="D337" s="387"/>
      <c r="E337" s="387"/>
      <c r="F337" s="387"/>
      <c r="G337" s="135">
        <v>116538.49</v>
      </c>
      <c r="H337" s="385"/>
    </row>
    <row r="338" spans="1:8" ht="12.75">
      <c r="A338" s="401"/>
      <c r="B338" s="392" t="s">
        <v>1793</v>
      </c>
      <c r="C338" s="116"/>
      <c r="D338" s="116"/>
      <c r="E338" s="117" t="s">
        <v>635</v>
      </c>
      <c r="F338" s="118" t="s">
        <v>333</v>
      </c>
      <c r="G338" s="137">
        <v>4600.28</v>
      </c>
      <c r="H338" s="383" t="s">
        <v>18</v>
      </c>
    </row>
    <row r="339" spans="1:8" ht="22.5">
      <c r="A339" s="402"/>
      <c r="B339" s="393"/>
      <c r="C339" s="120"/>
      <c r="D339" s="120"/>
      <c r="E339" s="103" t="s">
        <v>169</v>
      </c>
      <c r="F339" s="104" t="s">
        <v>170</v>
      </c>
      <c r="G339" s="130">
        <v>255.93</v>
      </c>
      <c r="H339" s="384"/>
    </row>
    <row r="340" spans="1:8" ht="12.75">
      <c r="A340" s="402"/>
      <c r="B340" s="393"/>
      <c r="C340" s="120"/>
      <c r="D340" s="120"/>
      <c r="E340" s="103" t="s">
        <v>676</v>
      </c>
      <c r="F340" s="104" t="s">
        <v>334</v>
      </c>
      <c r="G340" s="130">
        <v>1216.96</v>
      </c>
      <c r="H340" s="384"/>
    </row>
    <row r="341" spans="1:8" ht="12.75">
      <c r="A341" s="402"/>
      <c r="B341" s="393"/>
      <c r="C341" s="120"/>
      <c r="D341" s="120"/>
      <c r="E341" s="103" t="s">
        <v>335</v>
      </c>
      <c r="F341" s="104" t="s">
        <v>283</v>
      </c>
      <c r="G341" s="130">
        <v>2898.6</v>
      </c>
      <c r="H341" s="384"/>
    </row>
    <row r="342" spans="1:8" ht="12.75">
      <c r="A342" s="402"/>
      <c r="B342" s="393"/>
      <c r="C342" s="120"/>
      <c r="D342" s="120"/>
      <c r="E342" s="103" t="s">
        <v>124</v>
      </c>
      <c r="F342" s="104" t="s">
        <v>125</v>
      </c>
      <c r="G342" s="130">
        <v>6600</v>
      </c>
      <c r="H342" s="384"/>
    </row>
    <row r="343" spans="1:8" ht="12.75">
      <c r="A343" s="402"/>
      <c r="B343" s="393"/>
      <c r="C343" s="120"/>
      <c r="D343" s="120"/>
      <c r="E343" s="103" t="s">
        <v>644</v>
      </c>
      <c r="F343" s="104" t="s">
        <v>336</v>
      </c>
      <c r="G343" s="130">
        <v>18707.97</v>
      </c>
      <c r="H343" s="384"/>
    </row>
    <row r="344" spans="1:8" ht="12.75">
      <c r="A344" s="402"/>
      <c r="B344" s="393"/>
      <c r="C344" s="120"/>
      <c r="D344" s="120"/>
      <c r="E344" s="103" t="s">
        <v>337</v>
      </c>
      <c r="F344" s="104" t="s">
        <v>159</v>
      </c>
      <c r="G344" s="130">
        <v>223.03</v>
      </c>
      <c r="H344" s="384"/>
    </row>
    <row r="345" spans="1:8" ht="13.5" thickBot="1">
      <c r="A345" s="402"/>
      <c r="B345" s="394"/>
      <c r="C345" s="122"/>
      <c r="D345" s="122"/>
      <c r="E345" s="105" t="s">
        <v>338</v>
      </c>
      <c r="F345" s="106" t="s">
        <v>159</v>
      </c>
      <c r="G345" s="138">
        <v>296.61</v>
      </c>
      <c r="H345" s="384"/>
    </row>
    <row r="346" spans="1:8" ht="13.5" thickBot="1">
      <c r="A346" s="141"/>
      <c r="B346" s="395" t="s">
        <v>1995</v>
      </c>
      <c r="C346" s="387"/>
      <c r="D346" s="387"/>
      <c r="E346" s="387"/>
      <c r="F346" s="387"/>
      <c r="G346" s="135">
        <v>34799.38</v>
      </c>
      <c r="H346" s="385"/>
    </row>
    <row r="347" spans="1:8" ht="12.75">
      <c r="A347" s="401"/>
      <c r="B347" s="380" t="s">
        <v>1794</v>
      </c>
      <c r="C347" s="116"/>
      <c r="D347" s="116"/>
      <c r="E347" s="117" t="s">
        <v>339</v>
      </c>
      <c r="F347" s="118" t="s">
        <v>159</v>
      </c>
      <c r="G347" s="140">
        <v>745.38</v>
      </c>
      <c r="H347" s="383" t="s">
        <v>18</v>
      </c>
    </row>
    <row r="348" spans="1:8" ht="12.75">
      <c r="A348" s="402"/>
      <c r="B348" s="381"/>
      <c r="C348" s="120"/>
      <c r="D348" s="120"/>
      <c r="E348" s="103" t="s">
        <v>339</v>
      </c>
      <c r="F348" s="104" t="s">
        <v>159</v>
      </c>
      <c r="G348" s="127">
        <v>745.38</v>
      </c>
      <c r="H348" s="384"/>
    </row>
    <row r="349" spans="1:8" ht="12.75">
      <c r="A349" s="402"/>
      <c r="B349" s="381"/>
      <c r="C349" s="120"/>
      <c r="D349" s="120"/>
      <c r="E349" s="103" t="s">
        <v>272</v>
      </c>
      <c r="F349" s="104" t="s">
        <v>273</v>
      </c>
      <c r="G349" s="127">
        <v>1000.5</v>
      </c>
      <c r="H349" s="384"/>
    </row>
    <row r="350" spans="1:8" ht="12.75">
      <c r="A350" s="402"/>
      <c r="B350" s="381"/>
      <c r="C350" s="120"/>
      <c r="D350" s="120"/>
      <c r="E350" s="103" t="s">
        <v>124</v>
      </c>
      <c r="F350" s="104" t="s">
        <v>125</v>
      </c>
      <c r="G350" s="127">
        <v>6600</v>
      </c>
      <c r="H350" s="384"/>
    </row>
    <row r="351" spans="1:8" ht="13.5" thickBot="1">
      <c r="A351" s="402"/>
      <c r="B351" s="382"/>
      <c r="C351" s="122"/>
      <c r="D351" s="122"/>
      <c r="E351" s="105" t="s">
        <v>340</v>
      </c>
      <c r="F351" s="106" t="s">
        <v>125</v>
      </c>
      <c r="G351" s="123">
        <v>15.86</v>
      </c>
      <c r="H351" s="384"/>
    </row>
    <row r="352" spans="1:8" ht="13.5" thickBot="1">
      <c r="A352" s="141"/>
      <c r="B352" s="395" t="s">
        <v>1995</v>
      </c>
      <c r="C352" s="387"/>
      <c r="D352" s="387"/>
      <c r="E352" s="387"/>
      <c r="F352" s="387"/>
      <c r="G352" s="135">
        <v>9107.12</v>
      </c>
      <c r="H352" s="385"/>
    </row>
    <row r="353" spans="1:8" ht="12.75">
      <c r="A353" s="401">
        <v>6</v>
      </c>
      <c r="B353" s="380" t="s">
        <v>1795</v>
      </c>
      <c r="C353" s="116"/>
      <c r="D353" s="116"/>
      <c r="E353" s="117" t="s">
        <v>341</v>
      </c>
      <c r="F353" s="118" t="s">
        <v>342</v>
      </c>
      <c r="G353" s="137">
        <v>1078.66</v>
      </c>
      <c r="H353" s="383" t="s">
        <v>18</v>
      </c>
    </row>
    <row r="354" spans="1:8" ht="12.75">
      <c r="A354" s="402"/>
      <c r="B354" s="381"/>
      <c r="C354" s="120"/>
      <c r="D354" s="120"/>
      <c r="E354" s="103" t="s">
        <v>678</v>
      </c>
      <c r="F354" s="104" t="s">
        <v>213</v>
      </c>
      <c r="G354" s="130">
        <v>5539.83</v>
      </c>
      <c r="H354" s="384"/>
    </row>
    <row r="355" spans="1:8" ht="12.75">
      <c r="A355" s="402"/>
      <c r="B355" s="381"/>
      <c r="C355" s="120"/>
      <c r="D355" s="120"/>
      <c r="E355" s="103" t="s">
        <v>339</v>
      </c>
      <c r="F355" s="104" t="s">
        <v>125</v>
      </c>
      <c r="G355" s="130">
        <v>2236.13</v>
      </c>
      <c r="H355" s="384"/>
    </row>
    <row r="356" spans="1:8" ht="12.75">
      <c r="A356" s="402"/>
      <c r="B356" s="381"/>
      <c r="C356" s="120"/>
      <c r="D356" s="120"/>
      <c r="E356" s="103" t="s">
        <v>339</v>
      </c>
      <c r="F356" s="104" t="s">
        <v>125</v>
      </c>
      <c r="G356" s="130">
        <v>2236.13</v>
      </c>
      <c r="H356" s="384"/>
    </row>
    <row r="357" spans="1:8" ht="12.75">
      <c r="A357" s="402"/>
      <c r="B357" s="381"/>
      <c r="C357" s="120"/>
      <c r="D357" s="120"/>
      <c r="E357" s="103" t="s">
        <v>343</v>
      </c>
      <c r="F357" s="104" t="s">
        <v>125</v>
      </c>
      <c r="G357" s="130">
        <v>813.56</v>
      </c>
      <c r="H357" s="384"/>
    </row>
    <row r="358" spans="1:8" ht="12.75">
      <c r="A358" s="402"/>
      <c r="B358" s="381"/>
      <c r="C358" s="120"/>
      <c r="D358" s="120"/>
      <c r="E358" s="103" t="s">
        <v>344</v>
      </c>
      <c r="F358" s="104" t="s">
        <v>345</v>
      </c>
      <c r="G358" s="130">
        <v>270.65</v>
      </c>
      <c r="H358" s="384"/>
    </row>
    <row r="359" spans="1:8" ht="12.75">
      <c r="A359" s="402"/>
      <c r="B359" s="381"/>
      <c r="C359" s="120"/>
      <c r="D359" s="120"/>
      <c r="E359" s="103" t="s">
        <v>346</v>
      </c>
      <c r="F359" s="104" t="s">
        <v>347</v>
      </c>
      <c r="G359" s="130">
        <v>506.44</v>
      </c>
      <c r="H359" s="384"/>
    </row>
    <row r="360" spans="1:8" ht="12.75">
      <c r="A360" s="402"/>
      <c r="B360" s="381"/>
      <c r="C360" s="120"/>
      <c r="D360" s="120"/>
      <c r="E360" s="103" t="s">
        <v>348</v>
      </c>
      <c r="F360" s="104" t="s">
        <v>345</v>
      </c>
      <c r="G360" s="130">
        <v>59.33</v>
      </c>
      <c r="H360" s="384"/>
    </row>
    <row r="361" spans="1:8" ht="12.75">
      <c r="A361" s="402"/>
      <c r="B361" s="381"/>
      <c r="C361" s="120"/>
      <c r="D361" s="120"/>
      <c r="E361" s="103" t="s">
        <v>349</v>
      </c>
      <c r="F361" s="104" t="s">
        <v>237</v>
      </c>
      <c r="G361" s="130">
        <v>152.68</v>
      </c>
      <c r="H361" s="384"/>
    </row>
    <row r="362" spans="1:8" ht="12.75">
      <c r="A362" s="402"/>
      <c r="B362" s="381"/>
      <c r="C362" s="120"/>
      <c r="D362" s="120"/>
      <c r="E362" s="103" t="s">
        <v>350</v>
      </c>
      <c r="F362" s="104" t="s">
        <v>159</v>
      </c>
      <c r="G362" s="130">
        <v>36.23</v>
      </c>
      <c r="H362" s="384"/>
    </row>
    <row r="363" spans="1:8" ht="12.75">
      <c r="A363" s="402"/>
      <c r="B363" s="381"/>
      <c r="C363" s="120"/>
      <c r="D363" s="120"/>
      <c r="E363" s="103" t="s">
        <v>203</v>
      </c>
      <c r="F363" s="104" t="s">
        <v>113</v>
      </c>
      <c r="G363" s="130">
        <v>184.32</v>
      </c>
      <c r="H363" s="384"/>
    </row>
    <row r="364" spans="1:8" ht="12.75">
      <c r="A364" s="402"/>
      <c r="B364" s="381"/>
      <c r="C364" s="120"/>
      <c r="D364" s="120"/>
      <c r="E364" s="103" t="s">
        <v>685</v>
      </c>
      <c r="F364" s="104" t="s">
        <v>165</v>
      </c>
      <c r="G364" s="130">
        <v>220.68</v>
      </c>
      <c r="H364" s="384"/>
    </row>
    <row r="365" spans="1:8" ht="12.75">
      <c r="A365" s="402"/>
      <c r="B365" s="381"/>
      <c r="C365" s="120"/>
      <c r="D365" s="120"/>
      <c r="E365" s="103" t="s">
        <v>715</v>
      </c>
      <c r="F365" s="104" t="s">
        <v>125</v>
      </c>
      <c r="G365" s="130">
        <v>53.4</v>
      </c>
      <c r="H365" s="384"/>
    </row>
    <row r="366" spans="1:8" ht="12.75">
      <c r="A366" s="402"/>
      <c r="B366" s="381"/>
      <c r="C366" s="120"/>
      <c r="D366" s="120"/>
      <c r="E366" s="103" t="s">
        <v>218</v>
      </c>
      <c r="F366" s="104" t="s">
        <v>351</v>
      </c>
      <c r="G366" s="130">
        <v>227.92</v>
      </c>
      <c r="H366" s="384"/>
    </row>
    <row r="367" spans="1:8" ht="12.75">
      <c r="A367" s="402"/>
      <c r="B367" s="381"/>
      <c r="C367" s="120"/>
      <c r="D367" s="120"/>
      <c r="E367" s="103" t="s">
        <v>649</v>
      </c>
      <c r="F367" s="104" t="s">
        <v>166</v>
      </c>
      <c r="G367" s="130">
        <v>911.87</v>
      </c>
      <c r="H367" s="384"/>
    </row>
    <row r="368" spans="1:8" ht="12.75">
      <c r="A368" s="402"/>
      <c r="B368" s="381"/>
      <c r="C368" s="120"/>
      <c r="D368" s="120"/>
      <c r="E368" s="103" t="s">
        <v>352</v>
      </c>
      <c r="F368" s="104" t="s">
        <v>159</v>
      </c>
      <c r="G368" s="130">
        <v>2875.42</v>
      </c>
      <c r="H368" s="384"/>
    </row>
    <row r="369" spans="1:8" ht="12.75">
      <c r="A369" s="402"/>
      <c r="B369" s="381"/>
      <c r="C369" s="120"/>
      <c r="D369" s="120"/>
      <c r="E369" s="103" t="s">
        <v>670</v>
      </c>
      <c r="F369" s="104" t="s">
        <v>125</v>
      </c>
      <c r="G369" s="130">
        <v>12366.28</v>
      </c>
      <c r="H369" s="384"/>
    </row>
    <row r="370" spans="1:8" ht="12.75">
      <c r="A370" s="402"/>
      <c r="B370" s="381"/>
      <c r="C370" s="120"/>
      <c r="D370" s="120"/>
      <c r="E370" s="103" t="s">
        <v>353</v>
      </c>
      <c r="F370" s="104" t="s">
        <v>159</v>
      </c>
      <c r="G370" s="130">
        <v>4778.8</v>
      </c>
      <c r="H370" s="384"/>
    </row>
    <row r="371" spans="1:8" ht="12.75">
      <c r="A371" s="402"/>
      <c r="B371" s="381"/>
      <c r="C371" s="120"/>
      <c r="D371" s="120"/>
      <c r="E371" s="103" t="s">
        <v>719</v>
      </c>
      <c r="F371" s="104" t="s">
        <v>159</v>
      </c>
      <c r="G371" s="130">
        <v>364.41</v>
      </c>
      <c r="H371" s="384"/>
    </row>
    <row r="372" spans="1:8" ht="12.75">
      <c r="A372" s="402"/>
      <c r="B372" s="381"/>
      <c r="C372" s="120"/>
      <c r="D372" s="120"/>
      <c r="E372" s="103" t="s">
        <v>354</v>
      </c>
      <c r="F372" s="104" t="s">
        <v>159</v>
      </c>
      <c r="G372" s="130">
        <v>718.31</v>
      </c>
      <c r="H372" s="384"/>
    </row>
    <row r="373" spans="1:8" ht="12.75">
      <c r="A373" s="402"/>
      <c r="B373" s="381"/>
      <c r="C373" s="120"/>
      <c r="D373" s="120"/>
      <c r="E373" s="103" t="s">
        <v>635</v>
      </c>
      <c r="F373" s="104" t="s">
        <v>115</v>
      </c>
      <c r="G373" s="130">
        <v>195.73</v>
      </c>
      <c r="H373" s="384"/>
    </row>
    <row r="374" spans="1:8" ht="12.75">
      <c r="A374" s="402"/>
      <c r="B374" s="381"/>
      <c r="C374" s="120"/>
      <c r="D374" s="120"/>
      <c r="E374" s="103" t="s">
        <v>355</v>
      </c>
      <c r="F374" s="104" t="s">
        <v>113</v>
      </c>
      <c r="G374" s="130">
        <v>8271.19</v>
      </c>
      <c r="H374" s="384"/>
    </row>
    <row r="375" spans="1:8" ht="12.75">
      <c r="A375" s="402"/>
      <c r="B375" s="381"/>
      <c r="C375" s="120"/>
      <c r="D375" s="120"/>
      <c r="E375" s="103" t="s">
        <v>356</v>
      </c>
      <c r="F375" s="104" t="s">
        <v>234</v>
      </c>
      <c r="G375" s="130">
        <v>12076.27</v>
      </c>
      <c r="H375" s="384"/>
    </row>
    <row r="376" spans="1:8" ht="12.75">
      <c r="A376" s="402"/>
      <c r="B376" s="381"/>
      <c r="C376" s="120"/>
      <c r="D376" s="120"/>
      <c r="E376" s="103" t="s">
        <v>357</v>
      </c>
      <c r="F376" s="104" t="s">
        <v>125</v>
      </c>
      <c r="G376" s="130">
        <v>15091.73</v>
      </c>
      <c r="H376" s="384"/>
    </row>
    <row r="377" spans="1:8" ht="12.75">
      <c r="A377" s="402"/>
      <c r="B377" s="381"/>
      <c r="C377" s="120"/>
      <c r="D377" s="120"/>
      <c r="E377" s="103" t="s">
        <v>652</v>
      </c>
      <c r="F377" s="104" t="s">
        <v>358</v>
      </c>
      <c r="G377" s="130">
        <v>95.08</v>
      </c>
      <c r="H377" s="384"/>
    </row>
    <row r="378" spans="1:8" ht="12.75">
      <c r="A378" s="402"/>
      <c r="B378" s="381"/>
      <c r="C378" s="120"/>
      <c r="D378" s="120"/>
      <c r="E378" s="103" t="s">
        <v>637</v>
      </c>
      <c r="F378" s="104" t="s">
        <v>199</v>
      </c>
      <c r="G378" s="130">
        <v>105.76</v>
      </c>
      <c r="H378" s="384"/>
    </row>
    <row r="379" spans="1:8" ht="12.75">
      <c r="A379" s="402"/>
      <c r="B379" s="381"/>
      <c r="C379" s="120"/>
      <c r="D379" s="120"/>
      <c r="E379" s="103" t="s">
        <v>713</v>
      </c>
      <c r="F379" s="104" t="s">
        <v>199</v>
      </c>
      <c r="G379" s="130">
        <v>77.54</v>
      </c>
      <c r="H379" s="384"/>
    </row>
    <row r="380" spans="1:8" ht="12.75">
      <c r="A380" s="402"/>
      <c r="B380" s="381"/>
      <c r="C380" s="120"/>
      <c r="D380" s="120"/>
      <c r="E380" s="103" t="s">
        <v>676</v>
      </c>
      <c r="F380" s="104" t="s">
        <v>305</v>
      </c>
      <c r="G380" s="130">
        <v>2704.37</v>
      </c>
      <c r="H380" s="384"/>
    </row>
    <row r="381" spans="1:8" ht="12.75">
      <c r="A381" s="402"/>
      <c r="B381" s="381"/>
      <c r="C381" s="120"/>
      <c r="D381" s="120"/>
      <c r="E381" s="103" t="s">
        <v>359</v>
      </c>
      <c r="F381" s="104" t="s">
        <v>159</v>
      </c>
      <c r="G381" s="130">
        <v>610</v>
      </c>
      <c r="H381" s="384"/>
    </row>
    <row r="382" spans="1:8" ht="12.75">
      <c r="A382" s="402"/>
      <c r="B382" s="381"/>
      <c r="C382" s="120"/>
      <c r="D382" s="120"/>
      <c r="E382" s="103" t="s">
        <v>654</v>
      </c>
      <c r="F382" s="104" t="s">
        <v>125</v>
      </c>
      <c r="G382" s="130">
        <v>83.88</v>
      </c>
      <c r="H382" s="384"/>
    </row>
    <row r="383" spans="1:8" ht="12.75">
      <c r="A383" s="402"/>
      <c r="B383" s="381"/>
      <c r="C383" s="120"/>
      <c r="D383" s="120"/>
      <c r="E383" s="103" t="s">
        <v>655</v>
      </c>
      <c r="F383" s="104" t="s">
        <v>257</v>
      </c>
      <c r="G383" s="130">
        <v>374.91</v>
      </c>
      <c r="H383" s="384"/>
    </row>
    <row r="384" spans="1:8" ht="12.75">
      <c r="A384" s="402"/>
      <c r="B384" s="381"/>
      <c r="C384" s="120"/>
      <c r="D384" s="120"/>
      <c r="E384" s="103" t="s">
        <v>690</v>
      </c>
      <c r="F384" s="104" t="s">
        <v>165</v>
      </c>
      <c r="G384" s="130">
        <v>307.26</v>
      </c>
      <c r="H384" s="384"/>
    </row>
    <row r="385" spans="1:8" ht="12.75">
      <c r="A385" s="402"/>
      <c r="B385" s="381"/>
      <c r="C385" s="120"/>
      <c r="D385" s="120"/>
      <c r="E385" s="103" t="s">
        <v>657</v>
      </c>
      <c r="F385" s="104" t="s">
        <v>115</v>
      </c>
      <c r="G385" s="130">
        <v>461.45</v>
      </c>
      <c r="H385" s="384"/>
    </row>
    <row r="386" spans="1:8" ht="12.75">
      <c r="A386" s="402"/>
      <c r="B386" s="381"/>
      <c r="C386" s="120"/>
      <c r="D386" s="120"/>
      <c r="E386" s="103" t="s">
        <v>659</v>
      </c>
      <c r="F386" s="104" t="s">
        <v>345</v>
      </c>
      <c r="G386" s="130">
        <v>862.37</v>
      </c>
      <c r="H386" s="384"/>
    </row>
    <row r="387" spans="1:8" ht="12.75">
      <c r="A387" s="402"/>
      <c r="B387" s="381"/>
      <c r="C387" s="120"/>
      <c r="D387" s="120"/>
      <c r="E387" s="103" t="s">
        <v>360</v>
      </c>
      <c r="F387" s="104" t="s">
        <v>125</v>
      </c>
      <c r="G387" s="130">
        <v>142.5</v>
      </c>
      <c r="H387" s="384"/>
    </row>
    <row r="388" spans="1:8" ht="12.75">
      <c r="A388" s="402"/>
      <c r="B388" s="381"/>
      <c r="C388" s="120"/>
      <c r="D388" s="120"/>
      <c r="E388" s="103" t="s">
        <v>660</v>
      </c>
      <c r="F388" s="104" t="s">
        <v>159</v>
      </c>
      <c r="G388" s="130">
        <v>55.93</v>
      </c>
      <c r="H388" s="384"/>
    </row>
    <row r="389" spans="1:8" ht="12.75">
      <c r="A389" s="402"/>
      <c r="B389" s="381"/>
      <c r="C389" s="120"/>
      <c r="D389" s="120"/>
      <c r="E389" s="103" t="s">
        <v>661</v>
      </c>
      <c r="F389" s="104" t="s">
        <v>113</v>
      </c>
      <c r="G389" s="130">
        <v>673.63</v>
      </c>
      <c r="H389" s="384"/>
    </row>
    <row r="390" spans="1:8" ht="12.75">
      <c r="A390" s="402"/>
      <c r="B390" s="381"/>
      <c r="C390" s="120"/>
      <c r="D390" s="120"/>
      <c r="E390" s="103" t="s">
        <v>361</v>
      </c>
      <c r="F390" s="104" t="s">
        <v>115</v>
      </c>
      <c r="G390" s="130">
        <v>66.4</v>
      </c>
      <c r="H390" s="384"/>
    </row>
    <row r="391" spans="1:8" ht="12.75">
      <c r="A391" s="402"/>
      <c r="B391" s="381"/>
      <c r="C391" s="120"/>
      <c r="D391" s="120"/>
      <c r="E391" s="103" t="s">
        <v>362</v>
      </c>
      <c r="F391" s="104" t="s">
        <v>202</v>
      </c>
      <c r="G391" s="130">
        <v>1091.77</v>
      </c>
      <c r="H391" s="384"/>
    </row>
    <row r="392" spans="1:8" ht="12.75">
      <c r="A392" s="402"/>
      <c r="B392" s="381"/>
      <c r="C392" s="120"/>
      <c r="D392" s="120"/>
      <c r="E392" s="103" t="s">
        <v>363</v>
      </c>
      <c r="F392" s="104" t="s">
        <v>364</v>
      </c>
      <c r="G392" s="130">
        <v>44.85</v>
      </c>
      <c r="H392" s="384"/>
    </row>
    <row r="393" spans="1:8" ht="22.5">
      <c r="A393" s="402"/>
      <c r="B393" s="381"/>
      <c r="C393" s="120"/>
      <c r="D393" s="120"/>
      <c r="E393" s="103" t="s">
        <v>365</v>
      </c>
      <c r="F393" s="104" t="s">
        <v>159</v>
      </c>
      <c r="G393" s="130">
        <v>4731.36</v>
      </c>
      <c r="H393" s="384"/>
    </row>
    <row r="394" spans="1:8" ht="12.75">
      <c r="A394" s="402"/>
      <c r="B394" s="381"/>
      <c r="C394" s="120"/>
      <c r="D394" s="120"/>
      <c r="E394" s="103" t="s">
        <v>696</v>
      </c>
      <c r="F394" s="104" t="s">
        <v>257</v>
      </c>
      <c r="G394" s="130">
        <v>205.98</v>
      </c>
      <c r="H394" s="384"/>
    </row>
    <row r="395" spans="1:8" ht="12.75">
      <c r="A395" s="402"/>
      <c r="B395" s="381"/>
      <c r="C395" s="120"/>
      <c r="D395" s="120"/>
      <c r="E395" s="103" t="s">
        <v>698</v>
      </c>
      <c r="F395" s="104" t="s">
        <v>172</v>
      </c>
      <c r="G395" s="130">
        <v>229.75</v>
      </c>
      <c r="H395" s="384"/>
    </row>
    <row r="396" spans="1:8" ht="12.75">
      <c r="A396" s="402"/>
      <c r="B396" s="381"/>
      <c r="C396" s="120"/>
      <c r="D396" s="120"/>
      <c r="E396" s="103" t="s">
        <v>714</v>
      </c>
      <c r="F396" s="104" t="s">
        <v>257</v>
      </c>
      <c r="G396" s="130">
        <v>274.32</v>
      </c>
      <c r="H396" s="384"/>
    </row>
    <row r="397" spans="1:8" ht="12.75">
      <c r="A397" s="402"/>
      <c r="B397" s="381"/>
      <c r="C397" s="120"/>
      <c r="D397" s="120"/>
      <c r="E397" s="103" t="s">
        <v>699</v>
      </c>
      <c r="F397" s="104" t="s">
        <v>257</v>
      </c>
      <c r="G397" s="130">
        <v>383.35</v>
      </c>
      <c r="H397" s="384"/>
    </row>
    <row r="398" spans="1:8" ht="12.75">
      <c r="A398" s="402"/>
      <c r="B398" s="381"/>
      <c r="C398" s="120"/>
      <c r="D398" s="120"/>
      <c r="E398" s="103" t="s">
        <v>644</v>
      </c>
      <c r="F398" s="104" t="s">
        <v>366</v>
      </c>
      <c r="G398" s="130">
        <v>18300.21</v>
      </c>
      <c r="H398" s="384"/>
    </row>
    <row r="399" spans="1:8" ht="12.75">
      <c r="A399" s="402"/>
      <c r="B399" s="381"/>
      <c r="C399" s="120"/>
      <c r="D399" s="120"/>
      <c r="E399" s="103" t="s">
        <v>367</v>
      </c>
      <c r="F399" s="104" t="s">
        <v>159</v>
      </c>
      <c r="G399" s="130">
        <v>3025.42</v>
      </c>
      <c r="H399" s="384"/>
    </row>
    <row r="400" spans="1:8" ht="12.75">
      <c r="A400" s="402"/>
      <c r="B400" s="381"/>
      <c r="C400" s="120"/>
      <c r="D400" s="120"/>
      <c r="E400" s="103" t="s">
        <v>368</v>
      </c>
      <c r="F400" s="104" t="s">
        <v>159</v>
      </c>
      <c r="G400" s="130">
        <v>2503.39</v>
      </c>
      <c r="H400" s="384"/>
    </row>
    <row r="401" spans="1:8" ht="12.75">
      <c r="A401" s="402"/>
      <c r="B401" s="381"/>
      <c r="C401" s="120"/>
      <c r="D401" s="120"/>
      <c r="E401" s="103" t="s">
        <v>645</v>
      </c>
      <c r="F401" s="104" t="s">
        <v>369</v>
      </c>
      <c r="G401" s="130">
        <v>4764.65</v>
      </c>
      <c r="H401" s="384"/>
    </row>
    <row r="402" spans="1:8" ht="12.75">
      <c r="A402" s="402"/>
      <c r="B402" s="381"/>
      <c r="C402" s="120"/>
      <c r="D402" s="120"/>
      <c r="E402" s="103" t="s">
        <v>370</v>
      </c>
      <c r="F402" s="104" t="s">
        <v>202</v>
      </c>
      <c r="G402" s="130">
        <v>1320</v>
      </c>
      <c r="H402" s="384"/>
    </row>
    <row r="403" spans="1:8" ht="12.75">
      <c r="A403" s="402"/>
      <c r="B403" s="381"/>
      <c r="C403" s="120"/>
      <c r="D403" s="120"/>
      <c r="E403" s="103" t="s">
        <v>371</v>
      </c>
      <c r="F403" s="104" t="s">
        <v>165</v>
      </c>
      <c r="G403" s="130">
        <v>815.68</v>
      </c>
      <c r="H403" s="384"/>
    </row>
    <row r="404" spans="1:8" ht="12.75">
      <c r="A404" s="402"/>
      <c r="B404" s="381"/>
      <c r="C404" s="120"/>
      <c r="D404" s="120"/>
      <c r="E404" s="103" t="s">
        <v>372</v>
      </c>
      <c r="F404" s="104" t="s">
        <v>115</v>
      </c>
      <c r="G404" s="130">
        <v>406.78</v>
      </c>
      <c r="H404" s="384"/>
    </row>
    <row r="405" spans="1:8" ht="13.5" thickBot="1">
      <c r="A405" s="402"/>
      <c r="B405" s="382"/>
      <c r="C405" s="122"/>
      <c r="D405" s="122"/>
      <c r="E405" s="105" t="s">
        <v>373</v>
      </c>
      <c r="F405" s="106" t="s">
        <v>345</v>
      </c>
      <c r="G405" s="138">
        <v>2282.43</v>
      </c>
      <c r="H405" s="384"/>
    </row>
    <row r="406" spans="1:8" ht="13.5" thickBot="1">
      <c r="A406" s="141"/>
      <c r="B406" s="395" t="s">
        <v>1995</v>
      </c>
      <c r="C406" s="387"/>
      <c r="D406" s="387"/>
      <c r="E406" s="387"/>
      <c r="F406" s="387"/>
      <c r="G406" s="135">
        <v>118266.99</v>
      </c>
      <c r="H406" s="385"/>
    </row>
    <row r="407" spans="1:8" ht="12.75">
      <c r="A407" s="401"/>
      <c r="B407" s="380" t="s">
        <v>1796</v>
      </c>
      <c r="C407" s="116"/>
      <c r="D407" s="116"/>
      <c r="E407" s="117" t="s">
        <v>721</v>
      </c>
      <c r="F407" s="118" t="s">
        <v>125</v>
      </c>
      <c r="G407" s="137">
        <v>5201.69</v>
      </c>
      <c r="H407" s="383" t="s">
        <v>18</v>
      </c>
    </row>
    <row r="408" spans="1:8" ht="12.75">
      <c r="A408" s="402"/>
      <c r="B408" s="381"/>
      <c r="C408" s="120"/>
      <c r="D408" s="120"/>
      <c r="E408" s="103" t="s">
        <v>374</v>
      </c>
      <c r="F408" s="104" t="s">
        <v>125</v>
      </c>
      <c r="G408" s="130">
        <v>3250.65</v>
      </c>
      <c r="H408" s="384"/>
    </row>
    <row r="409" spans="1:8" ht="12.75">
      <c r="A409" s="402"/>
      <c r="B409" s="381"/>
      <c r="C409" s="120"/>
      <c r="D409" s="120"/>
      <c r="E409" s="103" t="s">
        <v>710</v>
      </c>
      <c r="F409" s="104" t="s">
        <v>234</v>
      </c>
      <c r="G409" s="130">
        <v>5637.07</v>
      </c>
      <c r="H409" s="384"/>
    </row>
    <row r="410" spans="1:8" ht="12.75">
      <c r="A410" s="402"/>
      <c r="B410" s="381"/>
      <c r="C410" s="120"/>
      <c r="D410" s="120"/>
      <c r="E410" s="103" t="s">
        <v>711</v>
      </c>
      <c r="F410" s="104" t="s">
        <v>179</v>
      </c>
      <c r="G410" s="130">
        <v>9646.59</v>
      </c>
      <c r="H410" s="384"/>
    </row>
    <row r="411" spans="1:8" ht="12.75" customHeight="1">
      <c r="A411" s="402"/>
      <c r="B411" s="381"/>
      <c r="C411" s="120"/>
      <c r="D411" s="120"/>
      <c r="E411" s="103" t="s">
        <v>678</v>
      </c>
      <c r="F411" s="104" t="s">
        <v>375</v>
      </c>
      <c r="G411" s="130">
        <v>10529.24</v>
      </c>
      <c r="H411" s="384"/>
    </row>
    <row r="412" spans="1:8" ht="12.75" customHeight="1">
      <c r="A412" s="402"/>
      <c r="B412" s="381"/>
      <c r="C412" s="120"/>
      <c r="D412" s="120"/>
      <c r="E412" s="103" t="s">
        <v>647</v>
      </c>
      <c r="F412" s="104" t="s">
        <v>376</v>
      </c>
      <c r="G412" s="130">
        <v>3093.22</v>
      </c>
      <c r="H412" s="384"/>
    </row>
    <row r="413" spans="1:8" ht="12.75" customHeight="1">
      <c r="A413" s="402"/>
      <c r="B413" s="381"/>
      <c r="C413" s="120"/>
      <c r="D413" s="120"/>
      <c r="E413" s="103" t="s">
        <v>215</v>
      </c>
      <c r="F413" s="104" t="s">
        <v>199</v>
      </c>
      <c r="G413" s="130">
        <v>403.56</v>
      </c>
      <c r="H413" s="384"/>
    </row>
    <row r="414" spans="1:8" ht="12.75" customHeight="1">
      <c r="A414" s="402"/>
      <c r="B414" s="381"/>
      <c r="C414" s="120"/>
      <c r="D414" s="120"/>
      <c r="E414" s="103" t="s">
        <v>216</v>
      </c>
      <c r="F414" s="104" t="s">
        <v>202</v>
      </c>
      <c r="G414" s="130">
        <v>566.88</v>
      </c>
      <c r="H414" s="384"/>
    </row>
    <row r="415" spans="1:8" ht="12.75" customHeight="1">
      <c r="A415" s="402"/>
      <c r="B415" s="381"/>
      <c r="C415" s="120"/>
      <c r="D415" s="120"/>
      <c r="E415" s="103" t="s">
        <v>680</v>
      </c>
      <c r="F415" s="104" t="s">
        <v>165</v>
      </c>
      <c r="G415" s="130">
        <v>3474.58</v>
      </c>
      <c r="H415" s="384"/>
    </row>
    <row r="416" spans="1:8" ht="12.75" customHeight="1">
      <c r="A416" s="402"/>
      <c r="B416" s="381"/>
      <c r="C416" s="120"/>
      <c r="D416" s="120"/>
      <c r="E416" s="103" t="s">
        <v>681</v>
      </c>
      <c r="F416" s="104" t="s">
        <v>115</v>
      </c>
      <c r="G416" s="130">
        <v>744.07</v>
      </c>
      <c r="H416" s="384"/>
    </row>
    <row r="417" spans="1:8" ht="12.75" customHeight="1">
      <c r="A417" s="402"/>
      <c r="B417" s="381"/>
      <c r="C417" s="120"/>
      <c r="D417" s="120"/>
      <c r="E417" s="103" t="s">
        <v>682</v>
      </c>
      <c r="F417" s="104" t="s">
        <v>257</v>
      </c>
      <c r="G417" s="130">
        <v>9474.57</v>
      </c>
      <c r="H417" s="384"/>
    </row>
    <row r="418" spans="1:8" ht="12.75" customHeight="1">
      <c r="A418" s="402"/>
      <c r="B418" s="381"/>
      <c r="C418" s="120"/>
      <c r="D418" s="120"/>
      <c r="E418" s="103" t="s">
        <v>684</v>
      </c>
      <c r="F418" s="104" t="s">
        <v>274</v>
      </c>
      <c r="G418" s="130">
        <v>621.19</v>
      </c>
      <c r="H418" s="384"/>
    </row>
    <row r="419" spans="1:8" ht="12.75" customHeight="1">
      <c r="A419" s="402"/>
      <c r="B419" s="381"/>
      <c r="C419" s="120"/>
      <c r="D419" s="120"/>
      <c r="E419" s="103" t="s">
        <v>686</v>
      </c>
      <c r="F419" s="104" t="s">
        <v>115</v>
      </c>
      <c r="G419" s="130">
        <v>47.59</v>
      </c>
      <c r="H419" s="384"/>
    </row>
    <row r="420" spans="1:8" ht="12.75" customHeight="1">
      <c r="A420" s="402"/>
      <c r="B420" s="381"/>
      <c r="C420" s="120"/>
      <c r="D420" s="120"/>
      <c r="E420" s="103" t="s">
        <v>648</v>
      </c>
      <c r="F420" s="104" t="s">
        <v>171</v>
      </c>
      <c r="G420" s="130">
        <v>677.63</v>
      </c>
      <c r="H420" s="384"/>
    </row>
    <row r="421" spans="1:8" ht="12.75" customHeight="1">
      <c r="A421" s="402"/>
      <c r="B421" s="381"/>
      <c r="C421" s="120"/>
      <c r="D421" s="120"/>
      <c r="E421" s="103" t="s">
        <v>716</v>
      </c>
      <c r="F421" s="104" t="s">
        <v>262</v>
      </c>
      <c r="G421" s="130">
        <v>1583.94</v>
      </c>
      <c r="H421" s="384"/>
    </row>
    <row r="422" spans="1:8" ht="12.75" customHeight="1">
      <c r="A422" s="402"/>
      <c r="B422" s="381"/>
      <c r="C422" s="120"/>
      <c r="D422" s="120"/>
      <c r="E422" s="103" t="s">
        <v>296</v>
      </c>
      <c r="F422" s="104" t="s">
        <v>377</v>
      </c>
      <c r="G422" s="130">
        <v>1061.98</v>
      </c>
      <c r="H422" s="384"/>
    </row>
    <row r="423" spans="1:8" ht="12.75" customHeight="1">
      <c r="A423" s="402"/>
      <c r="B423" s="381"/>
      <c r="C423" s="120"/>
      <c r="D423" s="120"/>
      <c r="E423" s="103" t="s">
        <v>649</v>
      </c>
      <c r="F423" s="104" t="s">
        <v>166</v>
      </c>
      <c r="G423" s="130">
        <v>837.28</v>
      </c>
      <c r="H423" s="384"/>
    </row>
    <row r="424" spans="1:8" ht="12.75" customHeight="1">
      <c r="A424" s="402"/>
      <c r="B424" s="381"/>
      <c r="C424" s="120"/>
      <c r="D424" s="120"/>
      <c r="E424" s="103" t="s">
        <v>635</v>
      </c>
      <c r="F424" s="104" t="s">
        <v>378</v>
      </c>
      <c r="G424" s="130">
        <v>8319.15</v>
      </c>
      <c r="H424" s="384"/>
    </row>
    <row r="425" spans="1:8" ht="12.75" customHeight="1">
      <c r="A425" s="402"/>
      <c r="B425" s="381"/>
      <c r="C425" s="120"/>
      <c r="D425" s="120"/>
      <c r="E425" s="103" t="s">
        <v>651</v>
      </c>
      <c r="F425" s="104" t="s">
        <v>125</v>
      </c>
      <c r="G425" s="130">
        <v>2296.33</v>
      </c>
      <c r="H425" s="384"/>
    </row>
    <row r="426" spans="1:8" ht="12.75" customHeight="1">
      <c r="A426" s="402"/>
      <c r="B426" s="381"/>
      <c r="C426" s="120"/>
      <c r="D426" s="120"/>
      <c r="E426" s="103" t="s">
        <v>688</v>
      </c>
      <c r="F426" s="104" t="s">
        <v>379</v>
      </c>
      <c r="G426" s="130">
        <v>543.95</v>
      </c>
      <c r="H426" s="384"/>
    </row>
    <row r="427" spans="1:8" ht="12.75" customHeight="1">
      <c r="A427" s="402"/>
      <c r="B427" s="381"/>
      <c r="C427" s="120"/>
      <c r="D427" s="120"/>
      <c r="E427" s="103" t="s">
        <v>673</v>
      </c>
      <c r="F427" s="104" t="s">
        <v>234</v>
      </c>
      <c r="G427" s="130">
        <v>101.72</v>
      </c>
      <c r="H427" s="384"/>
    </row>
    <row r="428" spans="1:8" ht="12.75" customHeight="1">
      <c r="A428" s="402"/>
      <c r="B428" s="381"/>
      <c r="C428" s="120"/>
      <c r="D428" s="120"/>
      <c r="E428" s="103" t="s">
        <v>674</v>
      </c>
      <c r="F428" s="104" t="s">
        <v>234</v>
      </c>
      <c r="G428" s="130">
        <v>145.42</v>
      </c>
      <c r="H428" s="384"/>
    </row>
    <row r="429" spans="1:8" ht="12.75" customHeight="1">
      <c r="A429" s="402"/>
      <c r="B429" s="381"/>
      <c r="C429" s="120"/>
      <c r="D429" s="120"/>
      <c r="E429" s="103" t="s">
        <v>380</v>
      </c>
      <c r="F429" s="104" t="s">
        <v>234</v>
      </c>
      <c r="G429" s="130">
        <v>79.7</v>
      </c>
      <c r="H429" s="384"/>
    </row>
    <row r="430" spans="1:8" ht="22.5">
      <c r="A430" s="402"/>
      <c r="B430" s="381"/>
      <c r="C430" s="120"/>
      <c r="D430" s="120"/>
      <c r="E430" s="103" t="s">
        <v>169</v>
      </c>
      <c r="F430" s="104" t="s">
        <v>170</v>
      </c>
      <c r="G430" s="130">
        <v>255.93</v>
      </c>
      <c r="H430" s="384"/>
    </row>
    <row r="431" spans="1:8" ht="22.5">
      <c r="A431" s="402"/>
      <c r="B431" s="381"/>
      <c r="C431" s="120"/>
      <c r="D431" s="120"/>
      <c r="E431" s="103" t="s">
        <v>228</v>
      </c>
      <c r="F431" s="104" t="s">
        <v>170</v>
      </c>
      <c r="G431" s="130">
        <v>1496.61</v>
      </c>
      <c r="H431" s="384"/>
    </row>
    <row r="432" spans="1:8" ht="12.75" customHeight="1">
      <c r="A432" s="402"/>
      <c r="B432" s="381"/>
      <c r="C432" s="120"/>
      <c r="D432" s="120"/>
      <c r="E432" s="103" t="s">
        <v>272</v>
      </c>
      <c r="F432" s="104" t="s">
        <v>381</v>
      </c>
      <c r="G432" s="130">
        <v>1667.5</v>
      </c>
      <c r="H432" s="384"/>
    </row>
    <row r="433" spans="1:8" ht="12.75" customHeight="1">
      <c r="A433" s="402"/>
      <c r="B433" s="381"/>
      <c r="C433" s="120"/>
      <c r="D433" s="120"/>
      <c r="E433" s="103" t="s">
        <v>653</v>
      </c>
      <c r="F433" s="104" t="s">
        <v>217</v>
      </c>
      <c r="G433" s="130">
        <v>163.95</v>
      </c>
      <c r="H433" s="384"/>
    </row>
    <row r="434" spans="1:8" ht="12.75" customHeight="1">
      <c r="A434" s="402"/>
      <c r="B434" s="381"/>
      <c r="C434" s="120"/>
      <c r="D434" s="120"/>
      <c r="E434" s="103" t="s">
        <v>654</v>
      </c>
      <c r="F434" s="104" t="s">
        <v>165</v>
      </c>
      <c r="G434" s="130">
        <v>567.24</v>
      </c>
      <c r="H434" s="384"/>
    </row>
    <row r="435" spans="1:8" ht="12.75" customHeight="1">
      <c r="A435" s="402"/>
      <c r="B435" s="381"/>
      <c r="C435" s="120"/>
      <c r="D435" s="120"/>
      <c r="E435" s="103" t="s">
        <v>655</v>
      </c>
      <c r="F435" s="104" t="s">
        <v>283</v>
      </c>
      <c r="G435" s="130">
        <v>562.37</v>
      </c>
      <c r="H435" s="384"/>
    </row>
    <row r="436" spans="1:8" ht="12.75" customHeight="1">
      <c r="A436" s="402"/>
      <c r="B436" s="381"/>
      <c r="C436" s="120"/>
      <c r="D436" s="120"/>
      <c r="E436" s="103" t="s">
        <v>690</v>
      </c>
      <c r="F436" s="104" t="s">
        <v>165</v>
      </c>
      <c r="G436" s="130">
        <v>307.26</v>
      </c>
      <c r="H436" s="384"/>
    </row>
    <row r="437" spans="1:8" ht="12.75" customHeight="1">
      <c r="A437" s="402"/>
      <c r="B437" s="381"/>
      <c r="C437" s="120"/>
      <c r="D437" s="120"/>
      <c r="E437" s="103" t="s">
        <v>691</v>
      </c>
      <c r="F437" s="104" t="s">
        <v>234</v>
      </c>
      <c r="G437" s="130">
        <v>0.85</v>
      </c>
      <c r="H437" s="384"/>
    </row>
    <row r="438" spans="1:8" ht="12.75" customHeight="1">
      <c r="A438" s="402"/>
      <c r="B438" s="381"/>
      <c r="C438" s="120"/>
      <c r="D438" s="120"/>
      <c r="E438" s="103" t="s">
        <v>656</v>
      </c>
      <c r="F438" s="104" t="s">
        <v>274</v>
      </c>
      <c r="G438" s="130">
        <v>4529.54</v>
      </c>
      <c r="H438" s="384"/>
    </row>
    <row r="439" spans="1:8" ht="12.75" customHeight="1">
      <c r="A439" s="402"/>
      <c r="B439" s="381"/>
      <c r="C439" s="120"/>
      <c r="D439" s="120"/>
      <c r="E439" s="103" t="s">
        <v>692</v>
      </c>
      <c r="F439" s="104" t="s">
        <v>257</v>
      </c>
      <c r="G439" s="130">
        <v>3195.38</v>
      </c>
      <c r="H439" s="384"/>
    </row>
    <row r="440" spans="1:8" ht="12.75" customHeight="1">
      <c r="A440" s="402"/>
      <c r="B440" s="381"/>
      <c r="C440" s="120"/>
      <c r="D440" s="120"/>
      <c r="E440" s="103" t="s">
        <v>382</v>
      </c>
      <c r="F440" s="104" t="s">
        <v>125</v>
      </c>
      <c r="G440" s="130">
        <v>1011.64</v>
      </c>
      <c r="H440" s="384"/>
    </row>
    <row r="441" spans="1:8" ht="12.75" customHeight="1">
      <c r="A441" s="402"/>
      <c r="B441" s="381"/>
      <c r="C441" s="120"/>
      <c r="D441" s="120"/>
      <c r="E441" s="103" t="s">
        <v>383</v>
      </c>
      <c r="F441" s="104" t="s">
        <v>125</v>
      </c>
      <c r="G441" s="130">
        <v>1348.27</v>
      </c>
      <c r="H441" s="384"/>
    </row>
    <row r="442" spans="1:8" ht="12.75" customHeight="1">
      <c r="A442" s="402"/>
      <c r="B442" s="381"/>
      <c r="C442" s="120"/>
      <c r="D442" s="120"/>
      <c r="E442" s="103" t="s">
        <v>383</v>
      </c>
      <c r="F442" s="104" t="s">
        <v>115</v>
      </c>
      <c r="G442" s="130">
        <v>937.8</v>
      </c>
      <c r="H442" s="384"/>
    </row>
    <row r="443" spans="1:8" ht="12.75" customHeight="1">
      <c r="A443" s="402"/>
      <c r="B443" s="381"/>
      <c r="C443" s="120"/>
      <c r="D443" s="120"/>
      <c r="E443" s="103" t="s">
        <v>384</v>
      </c>
      <c r="F443" s="104" t="s">
        <v>234</v>
      </c>
      <c r="G443" s="130">
        <v>138.69</v>
      </c>
      <c r="H443" s="384"/>
    </row>
    <row r="444" spans="1:8" ht="22.5">
      <c r="A444" s="402"/>
      <c r="B444" s="381"/>
      <c r="C444" s="120"/>
      <c r="D444" s="120"/>
      <c r="E444" s="103" t="s">
        <v>281</v>
      </c>
      <c r="F444" s="104" t="s">
        <v>234</v>
      </c>
      <c r="G444" s="130">
        <v>197.75</v>
      </c>
      <c r="H444" s="384"/>
    </row>
    <row r="445" spans="1:8" ht="22.5">
      <c r="A445" s="402"/>
      <c r="B445" s="381"/>
      <c r="C445" s="120"/>
      <c r="D445" s="120"/>
      <c r="E445" s="103" t="s">
        <v>695</v>
      </c>
      <c r="F445" s="104" t="s">
        <v>283</v>
      </c>
      <c r="G445" s="130">
        <v>33870</v>
      </c>
      <c r="H445" s="384"/>
    </row>
    <row r="446" spans="1:8" ht="12.75">
      <c r="A446" s="402"/>
      <c r="B446" s="381"/>
      <c r="C446" s="120"/>
      <c r="D446" s="120"/>
      <c r="E446" s="103" t="s">
        <v>723</v>
      </c>
      <c r="F446" s="104" t="s">
        <v>257</v>
      </c>
      <c r="G446" s="130">
        <v>56100</v>
      </c>
      <c r="H446" s="384"/>
    </row>
    <row r="447" spans="1:8" ht="12.75" customHeight="1">
      <c r="A447" s="402"/>
      <c r="B447" s="381"/>
      <c r="C447" s="120"/>
      <c r="D447" s="120"/>
      <c r="E447" s="103" t="s">
        <v>191</v>
      </c>
      <c r="F447" s="104" t="s">
        <v>385</v>
      </c>
      <c r="G447" s="130">
        <v>538.28</v>
      </c>
      <c r="H447" s="384"/>
    </row>
    <row r="448" spans="1:8" ht="12.75" customHeight="1">
      <c r="A448" s="402"/>
      <c r="B448" s="381"/>
      <c r="C448" s="120"/>
      <c r="D448" s="120"/>
      <c r="E448" s="103" t="s">
        <v>386</v>
      </c>
      <c r="F448" s="104" t="s">
        <v>115</v>
      </c>
      <c r="G448" s="130">
        <v>155.74</v>
      </c>
      <c r="H448" s="384"/>
    </row>
    <row r="449" spans="1:8" ht="12.75" customHeight="1">
      <c r="A449" s="402"/>
      <c r="B449" s="381"/>
      <c r="C449" s="120"/>
      <c r="D449" s="120"/>
      <c r="E449" s="103" t="s">
        <v>335</v>
      </c>
      <c r="F449" s="104" t="s">
        <v>113</v>
      </c>
      <c r="G449" s="130">
        <v>386.48</v>
      </c>
      <c r="H449" s="384"/>
    </row>
    <row r="450" spans="1:8" ht="12.75">
      <c r="A450" s="402"/>
      <c r="B450" s="381"/>
      <c r="C450" s="120"/>
      <c r="D450" s="120"/>
      <c r="E450" s="103" t="s">
        <v>124</v>
      </c>
      <c r="F450" s="104" t="s">
        <v>125</v>
      </c>
      <c r="G450" s="130">
        <v>6600</v>
      </c>
      <c r="H450" s="384"/>
    </row>
    <row r="451" spans="1:8" ht="12.75" customHeight="1">
      <c r="A451" s="402"/>
      <c r="B451" s="381"/>
      <c r="C451" s="120"/>
      <c r="D451" s="120"/>
      <c r="E451" s="103" t="s">
        <v>698</v>
      </c>
      <c r="F451" s="104" t="s">
        <v>217</v>
      </c>
      <c r="G451" s="130">
        <v>372.04</v>
      </c>
      <c r="H451" s="384"/>
    </row>
    <row r="452" spans="1:8" ht="12.75" customHeight="1">
      <c r="A452" s="402"/>
      <c r="B452" s="381"/>
      <c r="C452" s="120"/>
      <c r="D452" s="120"/>
      <c r="E452" s="103" t="s">
        <v>699</v>
      </c>
      <c r="F452" s="104" t="s">
        <v>217</v>
      </c>
      <c r="G452" s="130">
        <v>287.52</v>
      </c>
      <c r="H452" s="384"/>
    </row>
    <row r="453" spans="1:8" ht="12.75" customHeight="1">
      <c r="A453" s="402"/>
      <c r="B453" s="381"/>
      <c r="C453" s="120"/>
      <c r="D453" s="120"/>
      <c r="E453" s="103" t="s">
        <v>212</v>
      </c>
      <c r="F453" s="104" t="s">
        <v>165</v>
      </c>
      <c r="G453" s="130">
        <v>187.29</v>
      </c>
      <c r="H453" s="384"/>
    </row>
    <row r="454" spans="1:8" ht="12.75" customHeight="1">
      <c r="A454" s="402"/>
      <c r="B454" s="381"/>
      <c r="C454" s="120"/>
      <c r="D454" s="120"/>
      <c r="E454" s="103" t="s">
        <v>387</v>
      </c>
      <c r="F454" s="104" t="s">
        <v>115</v>
      </c>
      <c r="G454" s="130">
        <v>3726</v>
      </c>
      <c r="H454" s="384"/>
    </row>
    <row r="455" spans="1:8" ht="12.75" customHeight="1">
      <c r="A455" s="402"/>
      <c r="B455" s="381"/>
      <c r="C455" s="120"/>
      <c r="D455" s="120"/>
      <c r="E455" s="103" t="s">
        <v>644</v>
      </c>
      <c r="F455" s="104" t="s">
        <v>388</v>
      </c>
      <c r="G455" s="130">
        <v>27861.47</v>
      </c>
      <c r="H455" s="384"/>
    </row>
    <row r="456" spans="1:8" ht="12.75" customHeight="1">
      <c r="A456" s="402"/>
      <c r="B456" s="381"/>
      <c r="C456" s="120"/>
      <c r="D456" s="120"/>
      <c r="E456" s="103" t="s">
        <v>665</v>
      </c>
      <c r="F456" s="104" t="s">
        <v>389</v>
      </c>
      <c r="G456" s="130">
        <v>5373.55</v>
      </c>
      <c r="H456" s="384"/>
    </row>
    <row r="457" spans="1:8" ht="12.75" customHeight="1">
      <c r="A457" s="402"/>
      <c r="B457" s="381"/>
      <c r="C457" s="120"/>
      <c r="D457" s="120"/>
      <c r="E457" s="103" t="s">
        <v>702</v>
      </c>
      <c r="F457" s="104" t="s">
        <v>390</v>
      </c>
      <c r="G457" s="130">
        <v>1511.23</v>
      </c>
      <c r="H457" s="384"/>
    </row>
    <row r="458" spans="1:8" ht="12.75">
      <c r="A458" s="402"/>
      <c r="B458" s="381"/>
      <c r="C458" s="120"/>
      <c r="D458" s="120"/>
      <c r="E458" s="103" t="s">
        <v>705</v>
      </c>
      <c r="F458" s="104" t="s">
        <v>246</v>
      </c>
      <c r="G458" s="130">
        <v>4596.98</v>
      </c>
      <c r="H458" s="384"/>
    </row>
    <row r="459" spans="1:8" ht="12.75" customHeight="1" thickBot="1">
      <c r="A459" s="402"/>
      <c r="B459" s="382"/>
      <c r="C459" s="122"/>
      <c r="D459" s="122"/>
      <c r="E459" s="105" t="s">
        <v>646</v>
      </c>
      <c r="F459" s="106" t="s">
        <v>391</v>
      </c>
      <c r="G459" s="138">
        <v>1839.28</v>
      </c>
      <c r="H459" s="384"/>
    </row>
    <row r="460" spans="1:8" ht="13.5" thickBot="1">
      <c r="A460" s="153"/>
      <c r="B460" s="397" t="s">
        <v>1995</v>
      </c>
      <c r="C460" s="398"/>
      <c r="D460" s="398"/>
      <c r="E460" s="398"/>
      <c r="F460" s="398"/>
      <c r="G460" s="154">
        <v>228124.64</v>
      </c>
      <c r="H460" s="396"/>
    </row>
    <row r="461" spans="1:8" ht="12.75">
      <c r="A461" s="363" t="s">
        <v>0</v>
      </c>
      <c r="B461" s="365" t="s">
        <v>1797</v>
      </c>
      <c r="C461" s="116"/>
      <c r="D461" s="116"/>
      <c r="E461" s="27" t="s">
        <v>778</v>
      </c>
      <c r="F461" s="109" t="s">
        <v>399</v>
      </c>
      <c r="G461" s="149">
        <v>208.767</v>
      </c>
      <c r="H461" s="403" t="s">
        <v>18</v>
      </c>
    </row>
    <row r="462" spans="1:8" ht="12.75">
      <c r="A462" s="364"/>
      <c r="B462" s="366"/>
      <c r="C462" s="120"/>
      <c r="D462" s="120"/>
      <c r="E462" s="152" t="s">
        <v>779</v>
      </c>
      <c r="F462" s="110" t="s">
        <v>786</v>
      </c>
      <c r="G462" s="150">
        <v>6083.47</v>
      </c>
      <c r="H462" s="404"/>
    </row>
    <row r="463" spans="1:8" ht="12.75">
      <c r="A463" s="364"/>
      <c r="B463" s="366"/>
      <c r="C463" s="120"/>
      <c r="D463" s="120"/>
      <c r="E463" s="152" t="s">
        <v>780</v>
      </c>
      <c r="F463" s="110" t="s">
        <v>781</v>
      </c>
      <c r="G463" s="150">
        <v>2057</v>
      </c>
      <c r="H463" s="404"/>
    </row>
    <row r="464" spans="1:8" ht="12.75">
      <c r="A464" s="364"/>
      <c r="B464" s="366"/>
      <c r="C464" s="122"/>
      <c r="D464" s="122"/>
      <c r="E464" s="152" t="s">
        <v>782</v>
      </c>
      <c r="F464" s="111" t="s">
        <v>1994</v>
      </c>
      <c r="G464" s="151">
        <v>6136.153</v>
      </c>
      <c r="H464" s="404"/>
    </row>
    <row r="465" spans="1:8" ht="12.75">
      <c r="A465" s="406" t="s">
        <v>1</v>
      </c>
      <c r="B465" s="407" t="s">
        <v>1798</v>
      </c>
      <c r="C465" s="120"/>
      <c r="D465" s="120"/>
      <c r="E465" s="152" t="s">
        <v>779</v>
      </c>
      <c r="F465" s="110" t="s">
        <v>783</v>
      </c>
      <c r="G465" s="150">
        <v>5890</v>
      </c>
      <c r="H465" s="404"/>
    </row>
    <row r="466" spans="1:8" ht="12.75">
      <c r="A466" s="406"/>
      <c r="B466" s="407"/>
      <c r="C466" s="120"/>
      <c r="D466" s="120"/>
      <c r="E466" s="152" t="s">
        <v>780</v>
      </c>
      <c r="F466" s="110" t="s">
        <v>784</v>
      </c>
      <c r="G466" s="150">
        <f>G463</f>
        <v>2057</v>
      </c>
      <c r="H466" s="404"/>
    </row>
    <row r="467" spans="1:8" ht="12.75">
      <c r="A467" s="406" t="s">
        <v>3</v>
      </c>
      <c r="B467" s="407" t="s">
        <v>1799</v>
      </c>
      <c r="C467" s="120"/>
      <c r="D467" s="120"/>
      <c r="E467" s="85" t="s">
        <v>778</v>
      </c>
      <c r="F467" s="110" t="s">
        <v>785</v>
      </c>
      <c r="G467" s="150">
        <f>G461*10</f>
        <v>2087.67</v>
      </c>
      <c r="H467" s="404"/>
    </row>
    <row r="468" spans="1:8" ht="12.75">
      <c r="A468" s="406"/>
      <c r="B468" s="407"/>
      <c r="C468" s="120"/>
      <c r="D468" s="120"/>
      <c r="E468" s="152" t="s">
        <v>779</v>
      </c>
      <c r="F468" s="110" t="s">
        <v>786</v>
      </c>
      <c r="G468" s="150">
        <f>G462+5%</f>
        <v>6083.52</v>
      </c>
      <c r="H468" s="404"/>
    </row>
    <row r="469" spans="1:8" ht="12.75">
      <c r="A469" s="406"/>
      <c r="B469" s="407"/>
      <c r="C469" s="120"/>
      <c r="D469" s="120"/>
      <c r="E469" s="152" t="s">
        <v>780</v>
      </c>
      <c r="F469" s="110" t="s">
        <v>787</v>
      </c>
      <c r="G469" s="150">
        <f>G463/2</f>
        <v>1028.5</v>
      </c>
      <c r="H469" s="404"/>
    </row>
    <row r="470" spans="1:8" ht="12.75">
      <c r="A470" s="406" t="s">
        <v>4</v>
      </c>
      <c r="B470" s="407" t="s">
        <v>1800</v>
      </c>
      <c r="C470" s="120"/>
      <c r="D470" s="120"/>
      <c r="E470" s="85" t="s">
        <v>778</v>
      </c>
      <c r="F470" s="110" t="s">
        <v>400</v>
      </c>
      <c r="G470" s="150">
        <f>G469*1.3</f>
        <v>1337.05</v>
      </c>
      <c r="H470" s="404"/>
    </row>
    <row r="471" spans="1:8" ht="12.75">
      <c r="A471" s="406"/>
      <c r="B471" s="407"/>
      <c r="C471" s="120"/>
      <c r="D471" s="120"/>
      <c r="E471" s="152" t="s">
        <v>779</v>
      </c>
      <c r="F471" s="110" t="s">
        <v>788</v>
      </c>
      <c r="G471" s="150">
        <f>G465-20%</f>
        <v>5889.8</v>
      </c>
      <c r="H471" s="404"/>
    </row>
    <row r="472" spans="1:8" ht="12.75">
      <c r="A472" s="406" t="s">
        <v>5</v>
      </c>
      <c r="B472" s="407" t="s">
        <v>1801</v>
      </c>
      <c r="C472" s="120"/>
      <c r="D472" s="120"/>
      <c r="E472" s="152" t="s">
        <v>780</v>
      </c>
      <c r="F472" s="110" t="s">
        <v>787</v>
      </c>
      <c r="G472" s="150">
        <f>G469</f>
        <v>1028.5</v>
      </c>
      <c r="H472" s="404"/>
    </row>
    <row r="473" spans="1:8" ht="12.75">
      <c r="A473" s="406"/>
      <c r="B473" s="407"/>
      <c r="C473" s="120"/>
      <c r="D473" s="120"/>
      <c r="E473" s="152" t="s">
        <v>779</v>
      </c>
      <c r="F473" s="110" t="s">
        <v>789</v>
      </c>
      <c r="G473" s="150">
        <f>G465/2</f>
        <v>2945</v>
      </c>
      <c r="H473" s="404"/>
    </row>
    <row r="474" spans="1:8" ht="12.75">
      <c r="A474" s="406" t="s">
        <v>401</v>
      </c>
      <c r="B474" s="407" t="s">
        <v>1802</v>
      </c>
      <c r="C474" s="120"/>
      <c r="D474" s="120"/>
      <c r="E474" s="85" t="s">
        <v>778</v>
      </c>
      <c r="F474" s="110">
        <v>0</v>
      </c>
      <c r="G474" s="150">
        <v>0</v>
      </c>
      <c r="H474" s="404"/>
    </row>
    <row r="475" spans="1:8" ht="13.5" thickBot="1">
      <c r="A475" s="408"/>
      <c r="B475" s="409"/>
      <c r="C475" s="164"/>
      <c r="D475" s="164"/>
      <c r="E475" s="156" t="s">
        <v>779</v>
      </c>
      <c r="F475" s="157" t="s">
        <v>790</v>
      </c>
      <c r="G475" s="158">
        <f>G468/10</f>
        <v>608.3520000000001</v>
      </c>
      <c r="H475" s="405"/>
    </row>
    <row r="476" spans="1:8" ht="13.5" thickBot="1">
      <c r="A476" s="155"/>
      <c r="B476" s="274" t="s">
        <v>1995</v>
      </c>
      <c r="C476" s="165"/>
      <c r="D476" s="165"/>
      <c r="E476" s="165"/>
      <c r="F476" s="166"/>
      <c r="G476" s="167">
        <f>SUM(G461:G475)</f>
        <v>43440.782</v>
      </c>
      <c r="H476" s="249"/>
    </row>
    <row r="477" spans="1:8" ht="12.75">
      <c r="A477" s="410" t="s">
        <v>0</v>
      </c>
      <c r="B477" s="414" t="s">
        <v>1803</v>
      </c>
      <c r="C477" s="120"/>
      <c r="D477" s="120"/>
      <c r="E477" s="183" t="s">
        <v>678</v>
      </c>
      <c r="F477" s="184" t="s">
        <v>403</v>
      </c>
      <c r="G477" s="185" t="s">
        <v>404</v>
      </c>
      <c r="H477" s="414" t="s">
        <v>18</v>
      </c>
    </row>
    <row r="478" spans="1:8" ht="12.75">
      <c r="A478" s="411"/>
      <c r="B478" s="415"/>
      <c r="C478" s="120"/>
      <c r="D478" s="120"/>
      <c r="E478" s="183" t="s">
        <v>796</v>
      </c>
      <c r="F478" s="184" t="s">
        <v>405</v>
      </c>
      <c r="G478" s="185" t="s">
        <v>406</v>
      </c>
      <c r="H478" s="415"/>
    </row>
    <row r="479" spans="1:8" ht="12.75">
      <c r="A479" s="411"/>
      <c r="B479" s="415"/>
      <c r="C479" s="120"/>
      <c r="D479" s="120"/>
      <c r="E479" s="186" t="s">
        <v>797</v>
      </c>
      <c r="F479" s="187" t="s">
        <v>407</v>
      </c>
      <c r="G479" s="188" t="s">
        <v>408</v>
      </c>
      <c r="H479" s="415"/>
    </row>
    <row r="480" spans="1:8" ht="22.5">
      <c r="A480" s="411"/>
      <c r="B480" s="415"/>
      <c r="C480" s="120"/>
      <c r="D480" s="120"/>
      <c r="E480" s="186" t="s">
        <v>819</v>
      </c>
      <c r="F480" s="187" t="s">
        <v>409</v>
      </c>
      <c r="G480" s="188" t="s">
        <v>410</v>
      </c>
      <c r="H480" s="415"/>
    </row>
    <row r="481" spans="1:8" ht="12.75">
      <c r="A481" s="411"/>
      <c r="B481" s="415"/>
      <c r="C481" s="120"/>
      <c r="D481" s="120"/>
      <c r="E481" s="186" t="s">
        <v>820</v>
      </c>
      <c r="F481" s="187" t="s">
        <v>411</v>
      </c>
      <c r="G481" s="188" t="s">
        <v>412</v>
      </c>
      <c r="H481" s="415"/>
    </row>
    <row r="482" spans="1:8" ht="12.75">
      <c r="A482" s="411"/>
      <c r="B482" s="415"/>
      <c r="C482" s="120"/>
      <c r="D482" s="120"/>
      <c r="E482" s="186" t="s">
        <v>413</v>
      </c>
      <c r="F482" s="187" t="s">
        <v>414</v>
      </c>
      <c r="G482" s="188" t="s">
        <v>415</v>
      </c>
      <c r="H482" s="415"/>
    </row>
    <row r="483" spans="1:8" ht="12.75">
      <c r="A483" s="412"/>
      <c r="B483" s="416"/>
      <c r="C483" s="120"/>
      <c r="D483" s="120"/>
      <c r="E483" s="186" t="s">
        <v>416</v>
      </c>
      <c r="F483" s="187" t="s">
        <v>417</v>
      </c>
      <c r="G483" s="188" t="s">
        <v>418</v>
      </c>
      <c r="H483" s="418"/>
    </row>
    <row r="484" spans="1:8" ht="12.75">
      <c r="A484" s="412"/>
      <c r="B484" s="416"/>
      <c r="C484" s="120"/>
      <c r="D484" s="120"/>
      <c r="E484" s="186" t="s">
        <v>829</v>
      </c>
      <c r="F484" s="187" t="s">
        <v>419</v>
      </c>
      <c r="G484" s="188" t="s">
        <v>420</v>
      </c>
      <c r="H484" s="418"/>
    </row>
    <row r="485" spans="1:8" ht="12.75">
      <c r="A485" s="412"/>
      <c r="B485" s="416"/>
      <c r="C485" s="120"/>
      <c r="D485" s="120"/>
      <c r="E485" s="186" t="s">
        <v>649</v>
      </c>
      <c r="F485" s="187" t="s">
        <v>421</v>
      </c>
      <c r="G485" s="188" t="s">
        <v>422</v>
      </c>
      <c r="H485" s="418"/>
    </row>
    <row r="486" spans="1:8" ht="12.75">
      <c r="A486" s="412"/>
      <c r="B486" s="416"/>
      <c r="C486" s="120"/>
      <c r="D486" s="120"/>
      <c r="E486" s="186" t="s">
        <v>880</v>
      </c>
      <c r="F486" s="187" t="s">
        <v>423</v>
      </c>
      <c r="G486" s="188" t="s">
        <v>424</v>
      </c>
      <c r="H486" s="418"/>
    </row>
    <row r="487" spans="1:8" ht="12.75">
      <c r="A487" s="412"/>
      <c r="B487" s="416"/>
      <c r="C487" s="120"/>
      <c r="D487" s="120"/>
      <c r="E487" s="186" t="s">
        <v>425</v>
      </c>
      <c r="F487" s="187" t="s">
        <v>426</v>
      </c>
      <c r="G487" s="188" t="s">
        <v>427</v>
      </c>
      <c r="H487" s="418"/>
    </row>
    <row r="488" spans="1:8" ht="12.75">
      <c r="A488" s="412"/>
      <c r="B488" s="416"/>
      <c r="C488" s="120"/>
      <c r="D488" s="120"/>
      <c r="E488" s="186" t="s">
        <v>428</v>
      </c>
      <c r="F488" s="187" t="s">
        <v>426</v>
      </c>
      <c r="G488" s="188" t="s">
        <v>429</v>
      </c>
      <c r="H488" s="418"/>
    </row>
    <row r="489" spans="1:8" ht="12.75">
      <c r="A489" s="412"/>
      <c r="B489" s="416"/>
      <c r="C489" s="120"/>
      <c r="D489" s="120"/>
      <c r="E489" s="186" t="s">
        <v>889</v>
      </c>
      <c r="F489" s="187" t="s">
        <v>430</v>
      </c>
      <c r="G489" s="188" t="s">
        <v>431</v>
      </c>
      <c r="H489" s="418"/>
    </row>
    <row r="490" spans="1:8" ht="12.75">
      <c r="A490" s="412"/>
      <c r="B490" s="416"/>
      <c r="C490" s="120"/>
      <c r="D490" s="120"/>
      <c r="E490" s="186" t="s">
        <v>432</v>
      </c>
      <c r="F490" s="187" t="s">
        <v>433</v>
      </c>
      <c r="G490" s="188" t="s">
        <v>434</v>
      </c>
      <c r="H490" s="418"/>
    </row>
    <row r="491" spans="1:8" ht="22.5">
      <c r="A491" s="412"/>
      <c r="B491" s="416"/>
      <c r="C491" s="120"/>
      <c r="D491" s="120"/>
      <c r="E491" s="186" t="s">
        <v>894</v>
      </c>
      <c r="F491" s="187" t="s">
        <v>435</v>
      </c>
      <c r="G491" s="188" t="s">
        <v>436</v>
      </c>
      <c r="H491" s="418"/>
    </row>
    <row r="492" spans="1:8" ht="12.75">
      <c r="A492" s="412"/>
      <c r="B492" s="416"/>
      <c r="C492" s="120"/>
      <c r="D492" s="120"/>
      <c r="E492" s="186" t="s">
        <v>437</v>
      </c>
      <c r="F492" s="187" t="s">
        <v>438</v>
      </c>
      <c r="G492" s="188" t="s">
        <v>439</v>
      </c>
      <c r="H492" s="418"/>
    </row>
    <row r="493" spans="1:8" ht="12.75">
      <c r="A493" s="412"/>
      <c r="B493" s="416"/>
      <c r="C493" s="120"/>
      <c r="D493" s="120"/>
      <c r="E493" s="186" t="s">
        <v>440</v>
      </c>
      <c r="F493" s="187" t="s">
        <v>430</v>
      </c>
      <c r="G493" s="188" t="s">
        <v>441</v>
      </c>
      <c r="H493" s="418"/>
    </row>
    <row r="494" spans="1:8" ht="12.75">
      <c r="A494" s="412"/>
      <c r="B494" s="416"/>
      <c r="C494" s="120"/>
      <c r="D494" s="120"/>
      <c r="E494" s="186" t="s">
        <v>571</v>
      </c>
      <c r="F494" s="187" t="s">
        <v>442</v>
      </c>
      <c r="G494" s="188" t="s">
        <v>443</v>
      </c>
      <c r="H494" s="418"/>
    </row>
    <row r="495" spans="1:8" ht="12.75">
      <c r="A495" s="412"/>
      <c r="B495" s="416"/>
      <c r="C495" s="120"/>
      <c r="D495" s="120"/>
      <c r="E495" s="186" t="s">
        <v>444</v>
      </c>
      <c r="F495" s="187" t="s">
        <v>438</v>
      </c>
      <c r="G495" s="188" t="s">
        <v>445</v>
      </c>
      <c r="H495" s="418"/>
    </row>
    <row r="496" spans="1:8" ht="12.75">
      <c r="A496" s="412"/>
      <c r="B496" s="416"/>
      <c r="C496" s="120"/>
      <c r="D496" s="120"/>
      <c r="E496" s="186" t="s">
        <v>1984</v>
      </c>
      <c r="F496" s="187" t="s">
        <v>446</v>
      </c>
      <c r="G496" s="188" t="s">
        <v>447</v>
      </c>
      <c r="H496" s="418"/>
    </row>
    <row r="497" spans="1:8" ht="12.75">
      <c r="A497" s="412"/>
      <c r="B497" s="416"/>
      <c r="C497" s="120"/>
      <c r="D497" s="120"/>
      <c r="E497" s="186" t="s">
        <v>448</v>
      </c>
      <c r="F497" s="187" t="s">
        <v>426</v>
      </c>
      <c r="G497" s="188" t="s">
        <v>449</v>
      </c>
      <c r="H497" s="418"/>
    </row>
    <row r="498" spans="1:8" ht="12.75">
      <c r="A498" s="412"/>
      <c r="B498" s="416"/>
      <c r="C498" s="120"/>
      <c r="D498" s="120"/>
      <c r="E498" s="186" t="s">
        <v>450</v>
      </c>
      <c r="F498" s="187" t="s">
        <v>451</v>
      </c>
      <c r="G498" s="188" t="s">
        <v>452</v>
      </c>
      <c r="H498" s="418"/>
    </row>
    <row r="499" spans="1:8" ht="12.75">
      <c r="A499" s="412"/>
      <c r="B499" s="416"/>
      <c r="C499" s="120"/>
      <c r="D499" s="120"/>
      <c r="E499" s="186" t="s">
        <v>453</v>
      </c>
      <c r="F499" s="187" t="s">
        <v>454</v>
      </c>
      <c r="G499" s="188" t="s">
        <v>455</v>
      </c>
      <c r="H499" s="418"/>
    </row>
    <row r="500" spans="1:8" ht="12.75">
      <c r="A500" s="412"/>
      <c r="B500" s="416"/>
      <c r="C500" s="120"/>
      <c r="D500" s="120"/>
      <c r="E500" s="186" t="s">
        <v>31</v>
      </c>
      <c r="F500" s="189" t="s">
        <v>456</v>
      </c>
      <c r="G500" s="188" t="s">
        <v>457</v>
      </c>
      <c r="H500" s="418"/>
    </row>
    <row r="501" spans="1:8" ht="12.75">
      <c r="A501" s="412"/>
      <c r="B501" s="416"/>
      <c r="C501" s="120"/>
      <c r="D501" s="120"/>
      <c r="E501" s="186" t="s">
        <v>35</v>
      </c>
      <c r="F501" s="189" t="s">
        <v>458</v>
      </c>
      <c r="G501" s="188" t="s">
        <v>459</v>
      </c>
      <c r="H501" s="418"/>
    </row>
    <row r="502" spans="1:8" ht="12.75">
      <c r="A502" s="412"/>
      <c r="B502" s="416"/>
      <c r="C502" s="120"/>
      <c r="D502" s="120"/>
      <c r="E502" s="186" t="s">
        <v>796</v>
      </c>
      <c r="F502" s="189" t="s">
        <v>460</v>
      </c>
      <c r="G502" s="188" t="s">
        <v>461</v>
      </c>
      <c r="H502" s="418"/>
    </row>
    <row r="503" spans="1:8" ht="12.75">
      <c r="A503" s="412"/>
      <c r="B503" s="416"/>
      <c r="C503" s="120"/>
      <c r="D503" s="120"/>
      <c r="E503" s="186" t="s">
        <v>829</v>
      </c>
      <c r="F503" s="189" t="s">
        <v>462</v>
      </c>
      <c r="G503" s="188" t="s">
        <v>463</v>
      </c>
      <c r="H503" s="418"/>
    </row>
    <row r="504" spans="1:8" ht="22.5">
      <c r="A504" s="412"/>
      <c r="B504" s="416"/>
      <c r="C504" s="120"/>
      <c r="D504" s="120"/>
      <c r="E504" s="186" t="s">
        <v>1890</v>
      </c>
      <c r="F504" s="190" t="s">
        <v>464</v>
      </c>
      <c r="G504" s="188" t="s">
        <v>465</v>
      </c>
      <c r="H504" s="418"/>
    </row>
    <row r="505" spans="1:8" ht="22.5">
      <c r="A505" s="412"/>
      <c r="B505" s="416"/>
      <c r="C505" s="120"/>
      <c r="D505" s="120"/>
      <c r="E505" s="186" t="s">
        <v>466</v>
      </c>
      <c r="F505" s="190" t="s">
        <v>467</v>
      </c>
      <c r="G505" s="188" t="s">
        <v>468</v>
      </c>
      <c r="H505" s="418"/>
    </row>
    <row r="506" spans="1:8" ht="12.75">
      <c r="A506" s="412"/>
      <c r="B506" s="416"/>
      <c r="C506" s="120"/>
      <c r="D506" s="120"/>
      <c r="E506" s="186" t="s">
        <v>796</v>
      </c>
      <c r="F506" s="190" t="s">
        <v>469</v>
      </c>
      <c r="G506" s="188" t="s">
        <v>470</v>
      </c>
      <c r="H506" s="418"/>
    </row>
    <row r="507" spans="1:8" ht="12.75">
      <c r="A507" s="412"/>
      <c r="B507" s="416"/>
      <c r="C507" s="120"/>
      <c r="D507" s="120"/>
      <c r="E507" s="186" t="s">
        <v>805</v>
      </c>
      <c r="F507" s="191"/>
      <c r="G507" s="188" t="s">
        <v>471</v>
      </c>
      <c r="H507" s="418"/>
    </row>
    <row r="508" spans="1:8" ht="12.75">
      <c r="A508" s="412"/>
      <c r="B508" s="416"/>
      <c r="C508" s="120"/>
      <c r="D508" s="120"/>
      <c r="E508" s="186" t="s">
        <v>807</v>
      </c>
      <c r="F508" s="190" t="s">
        <v>472</v>
      </c>
      <c r="G508" s="192"/>
      <c r="H508" s="418"/>
    </row>
    <row r="509" spans="1:8" ht="22.5">
      <c r="A509" s="412"/>
      <c r="B509" s="416"/>
      <c r="C509" s="120"/>
      <c r="D509" s="120"/>
      <c r="E509" s="186" t="s">
        <v>810</v>
      </c>
      <c r="F509" s="193" t="s">
        <v>426</v>
      </c>
      <c r="G509" s="188" t="s">
        <v>473</v>
      </c>
      <c r="H509" s="418"/>
    </row>
    <row r="510" spans="1:8" ht="22.5">
      <c r="A510" s="412"/>
      <c r="B510" s="416"/>
      <c r="C510" s="120"/>
      <c r="D510" s="120"/>
      <c r="E510" s="186" t="s">
        <v>474</v>
      </c>
      <c r="F510" s="190" t="s">
        <v>475</v>
      </c>
      <c r="G510" s="188" t="s">
        <v>476</v>
      </c>
      <c r="H510" s="418"/>
    </row>
    <row r="511" spans="1:8" ht="12.75">
      <c r="A511" s="412"/>
      <c r="B511" s="416"/>
      <c r="C511" s="120"/>
      <c r="D511" s="120"/>
      <c r="E511" s="186" t="s">
        <v>811</v>
      </c>
      <c r="F511" s="191"/>
      <c r="G511" s="188" t="s">
        <v>477</v>
      </c>
      <c r="H511" s="418"/>
    </row>
    <row r="512" spans="1:8" ht="12.75">
      <c r="A512" s="412"/>
      <c r="B512" s="416"/>
      <c r="C512" s="120"/>
      <c r="D512" s="120"/>
      <c r="E512" s="186" t="s">
        <v>814</v>
      </c>
      <c r="F512" s="191"/>
      <c r="G512" s="188" t="s">
        <v>478</v>
      </c>
      <c r="H512" s="418"/>
    </row>
    <row r="513" spans="1:8" ht="12.75">
      <c r="A513" s="412"/>
      <c r="B513" s="416"/>
      <c r="C513" s="120"/>
      <c r="D513" s="120"/>
      <c r="E513" s="186" t="s">
        <v>815</v>
      </c>
      <c r="F513" s="191"/>
      <c r="G513" s="188" t="s">
        <v>479</v>
      </c>
      <c r="H513" s="418"/>
    </row>
    <row r="514" spans="1:8" ht="22.5">
      <c r="A514" s="412"/>
      <c r="B514" s="416"/>
      <c r="C514" s="120"/>
      <c r="D514" s="120"/>
      <c r="E514" s="186" t="s">
        <v>816</v>
      </c>
      <c r="F514" s="191"/>
      <c r="G514" s="188" t="s">
        <v>480</v>
      </c>
      <c r="H514" s="418"/>
    </row>
    <row r="515" spans="1:8" ht="12.75">
      <c r="A515" s="412"/>
      <c r="B515" s="416"/>
      <c r="C515" s="120"/>
      <c r="D515" s="120"/>
      <c r="E515" s="186" t="s">
        <v>481</v>
      </c>
      <c r="F515" s="191"/>
      <c r="G515" s="188" t="s">
        <v>482</v>
      </c>
      <c r="H515" s="418"/>
    </row>
    <row r="516" spans="1:8" ht="12.75">
      <c r="A516" s="412"/>
      <c r="B516" s="416"/>
      <c r="C516" s="120"/>
      <c r="D516" s="120"/>
      <c r="E516" s="186" t="s">
        <v>829</v>
      </c>
      <c r="F516" s="190" t="s">
        <v>483</v>
      </c>
      <c r="G516" s="188" t="s">
        <v>484</v>
      </c>
      <c r="H516" s="418"/>
    </row>
    <row r="517" spans="1:8" ht="12.75">
      <c r="A517" s="412"/>
      <c r="B517" s="416"/>
      <c r="C517" s="120"/>
      <c r="D517" s="120"/>
      <c r="E517" s="186" t="s">
        <v>485</v>
      </c>
      <c r="F517" s="190" t="s">
        <v>438</v>
      </c>
      <c r="G517" s="188" t="s">
        <v>486</v>
      </c>
      <c r="H517" s="418"/>
    </row>
    <row r="518" spans="1:8" ht="22.5">
      <c r="A518" s="412"/>
      <c r="B518" s="416"/>
      <c r="C518" s="120"/>
      <c r="D518" s="120"/>
      <c r="E518" s="186" t="s">
        <v>487</v>
      </c>
      <c r="F518" s="190" t="s">
        <v>430</v>
      </c>
      <c r="G518" s="188" t="s">
        <v>488</v>
      </c>
      <c r="H518" s="418"/>
    </row>
    <row r="519" spans="1:8" ht="12.75">
      <c r="A519" s="412"/>
      <c r="B519" s="416"/>
      <c r="C519" s="120"/>
      <c r="D519" s="120"/>
      <c r="E519" s="186" t="s">
        <v>833</v>
      </c>
      <c r="F519" s="191"/>
      <c r="G519" s="188" t="s">
        <v>489</v>
      </c>
      <c r="H519" s="418"/>
    </row>
    <row r="520" spans="1:8" ht="12.75">
      <c r="A520" s="412"/>
      <c r="B520" s="416"/>
      <c r="C520" s="120"/>
      <c r="D520" s="120"/>
      <c r="E520" s="186" t="s">
        <v>836</v>
      </c>
      <c r="F520" s="190" t="s">
        <v>490</v>
      </c>
      <c r="G520" s="188" t="s">
        <v>491</v>
      </c>
      <c r="H520" s="418"/>
    </row>
    <row r="521" spans="1:8" ht="12.75">
      <c r="A521" s="412"/>
      <c r="B521" s="416"/>
      <c r="C521" s="120"/>
      <c r="D521" s="120"/>
      <c r="E521" s="186" t="s">
        <v>837</v>
      </c>
      <c r="F521" s="190" t="s">
        <v>490</v>
      </c>
      <c r="G521" s="188" t="s">
        <v>492</v>
      </c>
      <c r="H521" s="418"/>
    </row>
    <row r="522" spans="1:8" ht="12.75">
      <c r="A522" s="412"/>
      <c r="B522" s="416"/>
      <c r="C522" s="120"/>
      <c r="D522" s="120"/>
      <c r="E522" s="186" t="s">
        <v>493</v>
      </c>
      <c r="F522" s="189" t="s">
        <v>494</v>
      </c>
      <c r="G522" s="188" t="s">
        <v>495</v>
      </c>
      <c r="H522" s="418"/>
    </row>
    <row r="523" spans="1:8" ht="12.75">
      <c r="A523" s="412"/>
      <c r="B523" s="416"/>
      <c r="C523" s="120"/>
      <c r="D523" s="120"/>
      <c r="E523" s="186" t="s">
        <v>496</v>
      </c>
      <c r="F523" s="189" t="s">
        <v>494</v>
      </c>
      <c r="G523" s="188" t="s">
        <v>497</v>
      </c>
      <c r="H523" s="418"/>
    </row>
    <row r="524" spans="1:8" ht="12.75">
      <c r="A524" s="412"/>
      <c r="B524" s="416"/>
      <c r="C524" s="120"/>
      <c r="D524" s="120"/>
      <c r="E524" s="186" t="s">
        <v>848</v>
      </c>
      <c r="F524" s="194"/>
      <c r="G524" s="188" t="s">
        <v>498</v>
      </c>
      <c r="H524" s="418"/>
    </row>
    <row r="525" spans="1:8" ht="12.75">
      <c r="A525" s="412"/>
      <c r="B525" s="416"/>
      <c r="C525" s="120"/>
      <c r="D525" s="120"/>
      <c r="E525" s="186" t="s">
        <v>499</v>
      </c>
      <c r="F525" s="189" t="s">
        <v>438</v>
      </c>
      <c r="G525" s="188" t="s">
        <v>913</v>
      </c>
      <c r="H525" s="418"/>
    </row>
    <row r="526" spans="1:8" ht="22.5">
      <c r="A526" s="412"/>
      <c r="B526" s="416"/>
      <c r="C526" s="120"/>
      <c r="D526" s="120"/>
      <c r="E526" s="186" t="s">
        <v>914</v>
      </c>
      <c r="F526" s="189" t="s">
        <v>915</v>
      </c>
      <c r="G526" s="188" t="s">
        <v>916</v>
      </c>
      <c r="H526" s="418"/>
    </row>
    <row r="527" spans="1:8" ht="12.75">
      <c r="A527" s="412"/>
      <c r="B527" s="416"/>
      <c r="C527" s="120"/>
      <c r="D527" s="120"/>
      <c r="E527" s="186" t="s">
        <v>859</v>
      </c>
      <c r="F527" s="189" t="s">
        <v>917</v>
      </c>
      <c r="G527" s="188" t="s">
        <v>918</v>
      </c>
      <c r="H527" s="418"/>
    </row>
    <row r="528" spans="1:8" ht="12.75">
      <c r="A528" s="412"/>
      <c r="B528" s="416"/>
      <c r="C528" s="120"/>
      <c r="D528" s="120"/>
      <c r="E528" s="186" t="s">
        <v>863</v>
      </c>
      <c r="F528" s="194"/>
      <c r="G528" s="188" t="s">
        <v>919</v>
      </c>
      <c r="H528" s="418"/>
    </row>
    <row r="529" spans="1:8" ht="12.75">
      <c r="A529" s="412"/>
      <c r="B529" s="416"/>
      <c r="C529" s="120"/>
      <c r="D529" s="120"/>
      <c r="E529" s="186" t="s">
        <v>864</v>
      </c>
      <c r="F529" s="189" t="s">
        <v>430</v>
      </c>
      <c r="G529" s="188" t="s">
        <v>920</v>
      </c>
      <c r="H529" s="418"/>
    </row>
    <row r="530" spans="1:8" ht="22.5">
      <c r="A530" s="412"/>
      <c r="B530" s="416"/>
      <c r="C530" s="120"/>
      <c r="D530" s="120"/>
      <c r="E530" s="186" t="s">
        <v>866</v>
      </c>
      <c r="F530" s="194"/>
      <c r="G530" s="188" t="s">
        <v>921</v>
      </c>
      <c r="H530" s="418"/>
    </row>
    <row r="531" spans="1:8" ht="12.75">
      <c r="A531" s="412"/>
      <c r="B531" s="416"/>
      <c r="C531" s="120"/>
      <c r="D531" s="120"/>
      <c r="E531" s="186" t="s">
        <v>869</v>
      </c>
      <c r="F531" s="194"/>
      <c r="G531" s="188" t="s">
        <v>922</v>
      </c>
      <c r="H531" s="418"/>
    </row>
    <row r="532" spans="1:8" ht="12.75">
      <c r="A532" s="412"/>
      <c r="B532" s="416"/>
      <c r="C532" s="120"/>
      <c r="D532" s="120"/>
      <c r="E532" s="186" t="s">
        <v>870</v>
      </c>
      <c r="F532" s="194"/>
      <c r="G532" s="188" t="s">
        <v>923</v>
      </c>
      <c r="H532" s="418"/>
    </row>
    <row r="533" spans="1:8" ht="12.75">
      <c r="A533" s="412"/>
      <c r="B533" s="416"/>
      <c r="C533" s="120"/>
      <c r="D533" s="120"/>
      <c r="E533" s="186" t="s">
        <v>876</v>
      </c>
      <c r="F533" s="189" t="s">
        <v>438</v>
      </c>
      <c r="G533" s="188" t="s">
        <v>924</v>
      </c>
      <c r="H533" s="418"/>
    </row>
    <row r="534" spans="1:8" ht="12.75">
      <c r="A534" s="412"/>
      <c r="B534" s="416"/>
      <c r="C534" s="120"/>
      <c r="D534" s="120"/>
      <c r="E534" s="186" t="s">
        <v>877</v>
      </c>
      <c r="F534" s="189" t="s">
        <v>430</v>
      </c>
      <c r="G534" s="188" t="s">
        <v>925</v>
      </c>
      <c r="H534" s="418"/>
    </row>
    <row r="535" spans="1:8" ht="12.75">
      <c r="A535" s="412"/>
      <c r="B535" s="416"/>
      <c r="C535" s="120"/>
      <c r="D535" s="120"/>
      <c r="E535" s="186" t="s">
        <v>926</v>
      </c>
      <c r="F535" s="189" t="s">
        <v>464</v>
      </c>
      <c r="G535" s="188" t="s">
        <v>927</v>
      </c>
      <c r="H535" s="418"/>
    </row>
    <row r="536" spans="1:8" ht="12.75">
      <c r="A536" s="412"/>
      <c r="B536" s="416"/>
      <c r="C536" s="120"/>
      <c r="D536" s="120"/>
      <c r="E536" s="186" t="s">
        <v>928</v>
      </c>
      <c r="F536" s="189" t="s">
        <v>430</v>
      </c>
      <c r="G536" s="188" t="s">
        <v>929</v>
      </c>
      <c r="H536" s="418"/>
    </row>
    <row r="537" spans="1:8" ht="12.75">
      <c r="A537" s="412"/>
      <c r="B537" s="416"/>
      <c r="C537" s="120"/>
      <c r="D537" s="120"/>
      <c r="E537" s="186" t="s">
        <v>892</v>
      </c>
      <c r="F537" s="189" t="s">
        <v>930</v>
      </c>
      <c r="G537" s="188" t="s">
        <v>931</v>
      </c>
      <c r="H537" s="418"/>
    </row>
    <row r="538" spans="1:8" ht="22.5">
      <c r="A538" s="412"/>
      <c r="B538" s="416"/>
      <c r="C538" s="120"/>
      <c r="D538" s="120"/>
      <c r="E538" s="186" t="s">
        <v>932</v>
      </c>
      <c r="F538" s="189" t="s">
        <v>933</v>
      </c>
      <c r="G538" s="188" t="s">
        <v>934</v>
      </c>
      <c r="H538" s="418"/>
    </row>
    <row r="539" spans="1:8" ht="33.75">
      <c r="A539" s="412"/>
      <c r="B539" s="416"/>
      <c r="C539" s="120"/>
      <c r="D539" s="120"/>
      <c r="E539" s="186" t="s">
        <v>935</v>
      </c>
      <c r="F539" s="189" t="s">
        <v>430</v>
      </c>
      <c r="G539" s="188" t="s">
        <v>936</v>
      </c>
      <c r="H539" s="418"/>
    </row>
    <row r="540" spans="1:8" ht="12.75">
      <c r="A540" s="412"/>
      <c r="B540" s="416"/>
      <c r="C540" s="120"/>
      <c r="D540" s="120"/>
      <c r="E540" s="186" t="s">
        <v>937</v>
      </c>
      <c r="F540" s="189" t="s">
        <v>430</v>
      </c>
      <c r="G540" s="188" t="s">
        <v>938</v>
      </c>
      <c r="H540" s="418"/>
    </row>
    <row r="541" spans="1:8" ht="22.5">
      <c r="A541" s="412"/>
      <c r="B541" s="416"/>
      <c r="C541" s="120"/>
      <c r="D541" s="120"/>
      <c r="E541" s="186" t="s">
        <v>939</v>
      </c>
      <c r="F541" s="189" t="s">
        <v>430</v>
      </c>
      <c r="G541" s="188" t="s">
        <v>940</v>
      </c>
      <c r="H541" s="418"/>
    </row>
    <row r="542" spans="1:8" ht="12.75">
      <c r="A542" s="412"/>
      <c r="B542" s="416"/>
      <c r="C542" s="120"/>
      <c r="D542" s="120"/>
      <c r="E542" s="186" t="s">
        <v>903</v>
      </c>
      <c r="F542" s="189" t="s">
        <v>430</v>
      </c>
      <c r="G542" s="188" t="s">
        <v>941</v>
      </c>
      <c r="H542" s="418"/>
    </row>
    <row r="543" spans="1:8" ht="12.75">
      <c r="A543" s="412"/>
      <c r="B543" s="416"/>
      <c r="C543" s="120"/>
      <c r="D543" s="120"/>
      <c r="E543" s="186" t="s">
        <v>942</v>
      </c>
      <c r="F543" s="189" t="s">
        <v>438</v>
      </c>
      <c r="G543" s="188" t="s">
        <v>943</v>
      </c>
      <c r="H543" s="418"/>
    </row>
    <row r="544" spans="1:8" ht="12.75">
      <c r="A544" s="412"/>
      <c r="B544" s="416"/>
      <c r="C544" s="120"/>
      <c r="D544" s="120"/>
      <c r="E544" s="186" t="s">
        <v>944</v>
      </c>
      <c r="F544" s="189" t="s">
        <v>438</v>
      </c>
      <c r="G544" s="188" t="s">
        <v>945</v>
      </c>
      <c r="H544" s="418"/>
    </row>
    <row r="545" spans="1:8" ht="12.75">
      <c r="A545" s="412"/>
      <c r="B545" s="416"/>
      <c r="C545" s="120"/>
      <c r="D545" s="120"/>
      <c r="E545" s="186" t="s">
        <v>946</v>
      </c>
      <c r="F545" s="189" t="s">
        <v>430</v>
      </c>
      <c r="G545" s="188" t="s">
        <v>947</v>
      </c>
      <c r="H545" s="418"/>
    </row>
    <row r="546" spans="1:8" ht="22.5">
      <c r="A546" s="412"/>
      <c r="B546" s="416"/>
      <c r="C546" s="120"/>
      <c r="D546" s="120"/>
      <c r="E546" s="186" t="s">
        <v>948</v>
      </c>
      <c r="F546" s="189" t="s">
        <v>494</v>
      </c>
      <c r="G546" s="188" t="s">
        <v>949</v>
      </c>
      <c r="H546" s="418"/>
    </row>
    <row r="547" spans="1:8" ht="12.75">
      <c r="A547" s="412"/>
      <c r="B547" s="416"/>
      <c r="C547" s="120"/>
      <c r="D547" s="120"/>
      <c r="E547" s="186" t="s">
        <v>1807</v>
      </c>
      <c r="F547" s="189" t="s">
        <v>430</v>
      </c>
      <c r="G547" s="188" t="s">
        <v>950</v>
      </c>
      <c r="H547" s="418"/>
    </row>
    <row r="548" spans="1:8" ht="12.75">
      <c r="A548" s="412"/>
      <c r="B548" s="416"/>
      <c r="C548" s="120"/>
      <c r="D548" s="120"/>
      <c r="E548" s="186" t="s">
        <v>951</v>
      </c>
      <c r="F548" s="189" t="s">
        <v>952</v>
      </c>
      <c r="G548" s="188" t="s">
        <v>953</v>
      </c>
      <c r="H548" s="418"/>
    </row>
    <row r="549" spans="1:8" ht="22.5">
      <c r="A549" s="412"/>
      <c r="B549" s="416"/>
      <c r="C549" s="120"/>
      <c r="D549" s="120"/>
      <c r="E549" s="186" t="s">
        <v>954</v>
      </c>
      <c r="F549" s="189" t="s">
        <v>430</v>
      </c>
      <c r="G549" s="188" t="s">
        <v>955</v>
      </c>
      <c r="H549" s="418"/>
    </row>
    <row r="550" spans="1:8" ht="12.75">
      <c r="A550" s="412"/>
      <c r="B550" s="416"/>
      <c r="C550" s="120"/>
      <c r="D550" s="120"/>
      <c r="E550" s="186" t="s">
        <v>1821</v>
      </c>
      <c r="F550" s="189" t="s">
        <v>956</v>
      </c>
      <c r="G550" s="188" t="s">
        <v>957</v>
      </c>
      <c r="H550" s="418"/>
    </row>
    <row r="551" spans="1:8" ht="12.75">
      <c r="A551" s="412"/>
      <c r="B551" s="416"/>
      <c r="C551" s="120"/>
      <c r="D551" s="120"/>
      <c r="E551" s="186" t="s">
        <v>1825</v>
      </c>
      <c r="F551" s="194"/>
      <c r="G551" s="188" t="s">
        <v>958</v>
      </c>
      <c r="H551" s="418"/>
    </row>
    <row r="552" spans="1:8" ht="12.75">
      <c r="A552" s="412"/>
      <c r="B552" s="416"/>
      <c r="C552" s="120"/>
      <c r="D552" s="120"/>
      <c r="E552" s="186" t="s">
        <v>959</v>
      </c>
      <c r="F552" s="194"/>
      <c r="G552" s="188" t="s">
        <v>960</v>
      </c>
      <c r="H552" s="418"/>
    </row>
    <row r="553" spans="1:8" ht="22.5">
      <c r="A553" s="412"/>
      <c r="B553" s="416"/>
      <c r="C553" s="120"/>
      <c r="D553" s="120"/>
      <c r="E553" s="186" t="s">
        <v>1833</v>
      </c>
      <c r="F553" s="194"/>
      <c r="G553" s="188" t="s">
        <v>961</v>
      </c>
      <c r="H553" s="418"/>
    </row>
    <row r="554" spans="1:8" ht="12.75">
      <c r="A554" s="412"/>
      <c r="B554" s="416"/>
      <c r="C554" s="120"/>
      <c r="D554" s="120"/>
      <c r="E554" s="186" t="s">
        <v>1834</v>
      </c>
      <c r="F554" s="194"/>
      <c r="G554" s="188" t="s">
        <v>962</v>
      </c>
      <c r="H554" s="418"/>
    </row>
    <row r="555" spans="1:8" ht="12.75">
      <c r="A555" s="412"/>
      <c r="B555" s="416"/>
      <c r="C555" s="120"/>
      <c r="D555" s="120"/>
      <c r="E555" s="186" t="s">
        <v>1835</v>
      </c>
      <c r="F555" s="189" t="s">
        <v>963</v>
      </c>
      <c r="G555" s="188" t="s">
        <v>964</v>
      </c>
      <c r="H555" s="418"/>
    </row>
    <row r="556" spans="1:8" ht="12.75">
      <c r="A556" s="412"/>
      <c r="B556" s="416"/>
      <c r="C556" s="120"/>
      <c r="D556" s="120"/>
      <c r="E556" s="186" t="s">
        <v>1836</v>
      </c>
      <c r="F556" s="189" t="s">
        <v>963</v>
      </c>
      <c r="G556" s="188" t="s">
        <v>965</v>
      </c>
      <c r="H556" s="418"/>
    </row>
    <row r="557" spans="1:8" ht="12.75">
      <c r="A557" s="412"/>
      <c r="B557" s="416"/>
      <c r="C557" s="120"/>
      <c r="D557" s="120"/>
      <c r="E557" s="186" t="s">
        <v>1837</v>
      </c>
      <c r="F557" s="189" t="s">
        <v>430</v>
      </c>
      <c r="G557" s="188" t="s">
        <v>966</v>
      </c>
      <c r="H557" s="418"/>
    </row>
    <row r="558" spans="1:8" ht="22.5">
      <c r="A558" s="412"/>
      <c r="B558" s="416"/>
      <c r="C558" s="120"/>
      <c r="D558" s="120"/>
      <c r="E558" s="186" t="s">
        <v>967</v>
      </c>
      <c r="F558" s="189" t="s">
        <v>968</v>
      </c>
      <c r="G558" s="188" t="s">
        <v>969</v>
      </c>
      <c r="H558" s="418"/>
    </row>
    <row r="559" spans="1:8" ht="12.75">
      <c r="A559" s="412"/>
      <c r="B559" s="416"/>
      <c r="C559" s="120"/>
      <c r="D559" s="120"/>
      <c r="E559" s="186" t="s">
        <v>1841</v>
      </c>
      <c r="F559" s="194"/>
      <c r="G559" s="188" t="s">
        <v>970</v>
      </c>
      <c r="H559" s="418"/>
    </row>
    <row r="560" spans="1:8" ht="22.5">
      <c r="A560" s="412"/>
      <c r="B560" s="416"/>
      <c r="C560" s="120"/>
      <c r="D560" s="120"/>
      <c r="E560" s="186" t="s">
        <v>971</v>
      </c>
      <c r="F560" s="189" t="s">
        <v>430</v>
      </c>
      <c r="G560" s="188" t="s">
        <v>972</v>
      </c>
      <c r="H560" s="418"/>
    </row>
    <row r="561" spans="1:8" ht="12.75">
      <c r="A561" s="412"/>
      <c r="B561" s="416"/>
      <c r="C561" s="120"/>
      <c r="D561" s="120"/>
      <c r="E561" s="186" t="s">
        <v>1847</v>
      </c>
      <c r="F561" s="194"/>
      <c r="G561" s="188" t="s">
        <v>973</v>
      </c>
      <c r="H561" s="418"/>
    </row>
    <row r="562" spans="1:8" ht="22.5">
      <c r="A562" s="412"/>
      <c r="B562" s="416"/>
      <c r="C562" s="120"/>
      <c r="D562" s="120"/>
      <c r="E562" s="186" t="s">
        <v>1848</v>
      </c>
      <c r="F562" s="194"/>
      <c r="G562" s="188" t="s">
        <v>974</v>
      </c>
      <c r="H562" s="418"/>
    </row>
    <row r="563" spans="1:8" ht="12.75">
      <c r="A563" s="412"/>
      <c r="B563" s="416"/>
      <c r="C563" s="120"/>
      <c r="D563" s="120"/>
      <c r="E563" s="186" t="s">
        <v>709</v>
      </c>
      <c r="F563" s="194"/>
      <c r="G563" s="188" t="s">
        <v>975</v>
      </c>
      <c r="H563" s="418"/>
    </row>
    <row r="564" spans="1:8" ht="22.5">
      <c r="A564" s="412"/>
      <c r="B564" s="416"/>
      <c r="C564" s="120"/>
      <c r="D564" s="120"/>
      <c r="E564" s="186" t="s">
        <v>1850</v>
      </c>
      <c r="F564" s="194"/>
      <c r="G564" s="188" t="s">
        <v>976</v>
      </c>
      <c r="H564" s="418"/>
    </row>
    <row r="565" spans="1:8" ht="12.75">
      <c r="A565" s="412"/>
      <c r="B565" s="416"/>
      <c r="C565" s="120"/>
      <c r="D565" s="120"/>
      <c r="E565" s="186" t="s">
        <v>1851</v>
      </c>
      <c r="F565" s="194"/>
      <c r="G565" s="188" t="s">
        <v>977</v>
      </c>
      <c r="H565" s="418"/>
    </row>
    <row r="566" spans="1:8" ht="22.5">
      <c r="A566" s="412"/>
      <c r="B566" s="416"/>
      <c r="C566" s="120"/>
      <c r="D566" s="120"/>
      <c r="E566" s="186" t="s">
        <v>978</v>
      </c>
      <c r="F566" s="189" t="s">
        <v>430</v>
      </c>
      <c r="G566" s="188" t="s">
        <v>979</v>
      </c>
      <c r="H566" s="418"/>
    </row>
    <row r="567" spans="1:8" ht="12.75">
      <c r="A567" s="412"/>
      <c r="B567" s="416"/>
      <c r="C567" s="120"/>
      <c r="D567" s="120"/>
      <c r="E567" s="186" t="s">
        <v>1855</v>
      </c>
      <c r="F567" s="189" t="s">
        <v>980</v>
      </c>
      <c r="G567" s="188" t="s">
        <v>981</v>
      </c>
      <c r="H567" s="418"/>
    </row>
    <row r="568" spans="1:8" ht="12.75">
      <c r="A568" s="412"/>
      <c r="B568" s="416"/>
      <c r="C568" s="120"/>
      <c r="D568" s="120"/>
      <c r="E568" s="186" t="s">
        <v>1874</v>
      </c>
      <c r="F568" s="194"/>
      <c r="G568" s="188" t="s">
        <v>982</v>
      </c>
      <c r="H568" s="418"/>
    </row>
    <row r="569" spans="1:8" ht="22.5">
      <c r="A569" s="412"/>
      <c r="B569" s="416"/>
      <c r="C569" s="120"/>
      <c r="D569" s="120"/>
      <c r="E569" s="186" t="s">
        <v>1875</v>
      </c>
      <c r="F569" s="189" t="s">
        <v>438</v>
      </c>
      <c r="G569" s="192"/>
      <c r="H569" s="418"/>
    </row>
    <row r="570" spans="1:8" ht="12.75">
      <c r="A570" s="412"/>
      <c r="B570" s="416"/>
      <c r="C570" s="120"/>
      <c r="D570" s="120"/>
      <c r="E570" s="186" t="s">
        <v>1878</v>
      </c>
      <c r="F570" s="194"/>
      <c r="G570" s="188" t="s">
        <v>983</v>
      </c>
      <c r="H570" s="418"/>
    </row>
    <row r="571" spans="1:8" ht="12.75">
      <c r="A571" s="412"/>
      <c r="B571" s="416"/>
      <c r="C571" s="120"/>
      <c r="D571" s="120"/>
      <c r="E571" s="186" t="s">
        <v>984</v>
      </c>
      <c r="F571" s="194"/>
      <c r="G571" s="188" t="s">
        <v>985</v>
      </c>
      <c r="H571" s="418"/>
    </row>
    <row r="572" spans="1:8" ht="12.75">
      <c r="A572" s="412"/>
      <c r="B572" s="416"/>
      <c r="C572" s="120"/>
      <c r="D572" s="120"/>
      <c r="E572" s="186" t="s">
        <v>1885</v>
      </c>
      <c r="F572" s="189" t="s">
        <v>986</v>
      </c>
      <c r="G572" s="188" t="s">
        <v>987</v>
      </c>
      <c r="H572" s="418"/>
    </row>
    <row r="573" spans="1:8" ht="22.5">
      <c r="A573" s="412"/>
      <c r="B573" s="416"/>
      <c r="C573" s="120"/>
      <c r="D573" s="120"/>
      <c r="E573" s="186" t="s">
        <v>1886</v>
      </c>
      <c r="F573" s="189" t="s">
        <v>988</v>
      </c>
      <c r="G573" s="188" t="s">
        <v>989</v>
      </c>
      <c r="H573" s="418"/>
    </row>
    <row r="574" spans="1:8" ht="22.5">
      <c r="A574" s="412"/>
      <c r="B574" s="416"/>
      <c r="C574" s="120"/>
      <c r="D574" s="120"/>
      <c r="E574" s="186" t="s">
        <v>990</v>
      </c>
      <c r="F574" s="189" t="s">
        <v>464</v>
      </c>
      <c r="G574" s="188" t="s">
        <v>991</v>
      </c>
      <c r="H574" s="418"/>
    </row>
    <row r="575" spans="1:8" ht="22.5">
      <c r="A575" s="412"/>
      <c r="B575" s="416"/>
      <c r="C575" s="120"/>
      <c r="D575" s="120"/>
      <c r="E575" s="186" t="s">
        <v>992</v>
      </c>
      <c r="F575" s="189" t="s">
        <v>430</v>
      </c>
      <c r="G575" s="188" t="s">
        <v>993</v>
      </c>
      <c r="H575" s="418"/>
    </row>
    <row r="576" spans="1:8" ht="12.75">
      <c r="A576" s="412"/>
      <c r="B576" s="416"/>
      <c r="C576" s="120"/>
      <c r="D576" s="120"/>
      <c r="E576" s="186" t="s">
        <v>994</v>
      </c>
      <c r="F576" s="189" t="s">
        <v>430</v>
      </c>
      <c r="G576" s="188" t="s">
        <v>995</v>
      </c>
      <c r="H576" s="418"/>
    </row>
    <row r="577" spans="1:8" ht="22.5">
      <c r="A577" s="412"/>
      <c r="B577" s="416"/>
      <c r="C577" s="120"/>
      <c r="D577" s="120"/>
      <c r="E577" s="186" t="s">
        <v>996</v>
      </c>
      <c r="F577" s="189" t="s">
        <v>430</v>
      </c>
      <c r="G577" s="188" t="s">
        <v>997</v>
      </c>
      <c r="H577" s="418"/>
    </row>
    <row r="578" spans="1:8" ht="22.5">
      <c r="A578" s="412"/>
      <c r="B578" s="416"/>
      <c r="C578" s="120"/>
      <c r="D578" s="120"/>
      <c r="E578" s="186" t="s">
        <v>998</v>
      </c>
      <c r="F578" s="189" t="s">
        <v>430</v>
      </c>
      <c r="G578" s="188" t="s">
        <v>999</v>
      </c>
      <c r="H578" s="418"/>
    </row>
    <row r="579" spans="1:8" ht="12.75">
      <c r="A579" s="412"/>
      <c r="B579" s="416"/>
      <c r="C579" s="120"/>
      <c r="D579" s="120"/>
      <c r="E579" s="186" t="s">
        <v>1855</v>
      </c>
      <c r="F579" s="189" t="s">
        <v>1000</v>
      </c>
      <c r="G579" s="188" t="s">
        <v>1001</v>
      </c>
      <c r="H579" s="418"/>
    </row>
    <row r="580" spans="1:8" ht="12.75">
      <c r="A580" s="412"/>
      <c r="B580" s="416"/>
      <c r="C580" s="120"/>
      <c r="D580" s="120"/>
      <c r="E580" s="186" t="s">
        <v>1002</v>
      </c>
      <c r="F580" s="189" t="s">
        <v>1003</v>
      </c>
      <c r="G580" s="188" t="s">
        <v>1004</v>
      </c>
      <c r="H580" s="418"/>
    </row>
    <row r="581" spans="1:8" ht="12.75">
      <c r="A581" s="412"/>
      <c r="B581" s="416"/>
      <c r="C581" s="120"/>
      <c r="D581" s="120"/>
      <c r="E581" s="186" t="s">
        <v>1005</v>
      </c>
      <c r="F581" s="189" t="s">
        <v>1006</v>
      </c>
      <c r="G581" s="188" t="s">
        <v>1007</v>
      </c>
      <c r="H581" s="418"/>
    </row>
    <row r="582" spans="1:8" ht="22.5">
      <c r="A582" s="412"/>
      <c r="B582" s="416"/>
      <c r="C582" s="120"/>
      <c r="D582" s="120"/>
      <c r="E582" s="186" t="s">
        <v>1008</v>
      </c>
      <c r="F582" s="189" t="s">
        <v>430</v>
      </c>
      <c r="G582" s="188" t="s">
        <v>1009</v>
      </c>
      <c r="H582" s="418"/>
    </row>
    <row r="583" spans="1:8" ht="12.75">
      <c r="A583" s="412"/>
      <c r="B583" s="416"/>
      <c r="C583" s="120"/>
      <c r="D583" s="120"/>
      <c r="E583" s="186" t="s">
        <v>1010</v>
      </c>
      <c r="F583" s="189" t="s">
        <v>438</v>
      </c>
      <c r="G583" s="188" t="s">
        <v>1011</v>
      </c>
      <c r="H583" s="418"/>
    </row>
    <row r="584" spans="1:8" ht="12.75">
      <c r="A584" s="412"/>
      <c r="B584" s="416"/>
      <c r="C584" s="120"/>
      <c r="D584" s="120"/>
      <c r="E584" s="186" t="s">
        <v>1012</v>
      </c>
      <c r="F584" s="189" t="s">
        <v>430</v>
      </c>
      <c r="G584" s="188" t="s">
        <v>1013</v>
      </c>
      <c r="H584" s="418"/>
    </row>
    <row r="585" spans="1:8" ht="12.75">
      <c r="A585" s="412"/>
      <c r="B585" s="416"/>
      <c r="C585" s="120"/>
      <c r="D585" s="120"/>
      <c r="E585" s="186" t="s">
        <v>1014</v>
      </c>
      <c r="F585" s="189" t="s">
        <v>438</v>
      </c>
      <c r="G585" s="188" t="s">
        <v>1015</v>
      </c>
      <c r="H585" s="418"/>
    </row>
    <row r="586" spans="1:8" ht="22.5">
      <c r="A586" s="412"/>
      <c r="B586" s="416"/>
      <c r="C586" s="120"/>
      <c r="D586" s="120"/>
      <c r="E586" s="186" t="s">
        <v>1016</v>
      </c>
      <c r="F586" s="189" t="s">
        <v>430</v>
      </c>
      <c r="G586" s="188" t="s">
        <v>1017</v>
      </c>
      <c r="H586" s="418"/>
    </row>
    <row r="587" spans="1:8" ht="12.75">
      <c r="A587" s="412"/>
      <c r="B587" s="416"/>
      <c r="C587" s="120"/>
      <c r="D587" s="120"/>
      <c r="E587" s="186" t="s">
        <v>1018</v>
      </c>
      <c r="F587" s="189" t="s">
        <v>433</v>
      </c>
      <c r="G587" s="188" t="s">
        <v>1019</v>
      </c>
      <c r="H587" s="418"/>
    </row>
    <row r="588" spans="1:8" ht="12.75">
      <c r="A588" s="412"/>
      <c r="B588" s="416"/>
      <c r="C588" s="120"/>
      <c r="D588" s="120"/>
      <c r="E588" s="186" t="s">
        <v>1020</v>
      </c>
      <c r="F588" s="189" t="s">
        <v>438</v>
      </c>
      <c r="G588" s="188" t="s">
        <v>1021</v>
      </c>
      <c r="H588" s="418"/>
    </row>
    <row r="589" spans="1:8" ht="12.75">
      <c r="A589" s="412"/>
      <c r="B589" s="416"/>
      <c r="C589" s="120"/>
      <c r="D589" s="120"/>
      <c r="E589" s="186" t="s">
        <v>1022</v>
      </c>
      <c r="F589" s="189" t="s">
        <v>438</v>
      </c>
      <c r="G589" s="188" t="s">
        <v>1023</v>
      </c>
      <c r="H589" s="418"/>
    </row>
    <row r="590" spans="1:8" ht="12.75">
      <c r="A590" s="412"/>
      <c r="B590" s="416"/>
      <c r="C590" s="120"/>
      <c r="D590" s="120"/>
      <c r="E590" s="186" t="s">
        <v>794</v>
      </c>
      <c r="F590" s="189" t="s">
        <v>1024</v>
      </c>
      <c r="G590" s="188" t="s">
        <v>1025</v>
      </c>
      <c r="H590" s="418"/>
    </row>
    <row r="591" spans="1:8" ht="12.75">
      <c r="A591" s="412"/>
      <c r="B591" s="416"/>
      <c r="C591" s="120"/>
      <c r="D591" s="120"/>
      <c r="E591" s="186" t="s">
        <v>795</v>
      </c>
      <c r="F591" s="189" t="s">
        <v>1026</v>
      </c>
      <c r="G591" s="188" t="s">
        <v>1027</v>
      </c>
      <c r="H591" s="418"/>
    </row>
    <row r="592" spans="1:8" ht="12.75">
      <c r="A592" s="412"/>
      <c r="B592" s="416"/>
      <c r="C592" s="120"/>
      <c r="D592" s="120"/>
      <c r="E592" s="186" t="s">
        <v>1028</v>
      </c>
      <c r="F592" s="189" t="s">
        <v>430</v>
      </c>
      <c r="G592" s="188" t="s">
        <v>1029</v>
      </c>
      <c r="H592" s="418"/>
    </row>
    <row r="593" spans="1:8" ht="12.75">
      <c r="A593" s="412"/>
      <c r="B593" s="416"/>
      <c r="C593" s="120"/>
      <c r="D593" s="120"/>
      <c r="E593" s="186" t="s">
        <v>1030</v>
      </c>
      <c r="F593" s="189" t="s">
        <v>430</v>
      </c>
      <c r="G593" s="188" t="s">
        <v>1031</v>
      </c>
      <c r="H593" s="418"/>
    </row>
    <row r="594" spans="1:8" ht="12.75">
      <c r="A594" s="412"/>
      <c r="B594" s="416"/>
      <c r="C594" s="120"/>
      <c r="D594" s="120"/>
      <c r="E594" s="186" t="s">
        <v>796</v>
      </c>
      <c r="F594" s="189" t="s">
        <v>1032</v>
      </c>
      <c r="G594" s="188" t="s">
        <v>1033</v>
      </c>
      <c r="H594" s="418"/>
    </row>
    <row r="595" spans="1:8" ht="12.75">
      <c r="A595" s="412"/>
      <c r="B595" s="416"/>
      <c r="C595" s="120"/>
      <c r="D595" s="120"/>
      <c r="E595" s="186" t="s">
        <v>797</v>
      </c>
      <c r="F595" s="189" t="s">
        <v>1034</v>
      </c>
      <c r="G595" s="188" t="s">
        <v>1035</v>
      </c>
      <c r="H595" s="418"/>
    </row>
    <row r="596" spans="1:8" ht="22.5">
      <c r="A596" s="412"/>
      <c r="B596" s="416"/>
      <c r="C596" s="120"/>
      <c r="D596" s="120"/>
      <c r="E596" s="186" t="s">
        <v>1036</v>
      </c>
      <c r="F596" s="189" t="s">
        <v>430</v>
      </c>
      <c r="G596" s="188" t="s">
        <v>1037</v>
      </c>
      <c r="H596" s="418"/>
    </row>
    <row r="597" spans="1:8" ht="12.75">
      <c r="A597" s="412"/>
      <c r="B597" s="416"/>
      <c r="C597" s="120"/>
      <c r="D597" s="120"/>
      <c r="E597" s="186" t="s">
        <v>798</v>
      </c>
      <c r="F597" s="189" t="s">
        <v>1038</v>
      </c>
      <c r="G597" s="188" t="s">
        <v>1039</v>
      </c>
      <c r="H597" s="418"/>
    </row>
    <row r="598" spans="1:8" ht="12.75">
      <c r="A598" s="412"/>
      <c r="B598" s="416"/>
      <c r="C598" s="120"/>
      <c r="D598" s="120"/>
      <c r="E598" s="186" t="s">
        <v>799</v>
      </c>
      <c r="F598" s="189" t="s">
        <v>933</v>
      </c>
      <c r="G598" s="188" t="s">
        <v>1040</v>
      </c>
      <c r="H598" s="418"/>
    </row>
    <row r="599" spans="1:8" ht="12.75">
      <c r="A599" s="412"/>
      <c r="B599" s="416"/>
      <c r="C599" s="120"/>
      <c r="D599" s="120"/>
      <c r="E599" s="186" t="s">
        <v>800</v>
      </c>
      <c r="F599" s="189" t="s">
        <v>438</v>
      </c>
      <c r="G599" s="188" t="s">
        <v>1041</v>
      </c>
      <c r="H599" s="418"/>
    </row>
    <row r="600" spans="1:8" ht="12.75">
      <c r="A600" s="412"/>
      <c r="B600" s="416"/>
      <c r="C600" s="120"/>
      <c r="D600" s="120"/>
      <c r="E600" s="186" t="s">
        <v>801</v>
      </c>
      <c r="F600" s="189" t="s">
        <v>430</v>
      </c>
      <c r="G600" s="192"/>
      <c r="H600" s="418"/>
    </row>
    <row r="601" spans="1:8" ht="12.75">
      <c r="A601" s="412"/>
      <c r="B601" s="416"/>
      <c r="C601" s="120"/>
      <c r="D601" s="120"/>
      <c r="E601" s="186" t="s">
        <v>802</v>
      </c>
      <c r="F601" s="194"/>
      <c r="G601" s="188" t="s">
        <v>1042</v>
      </c>
      <c r="H601" s="418"/>
    </row>
    <row r="602" spans="1:8" ht="12.75">
      <c r="A602" s="412"/>
      <c r="B602" s="416"/>
      <c r="C602" s="120"/>
      <c r="D602" s="120"/>
      <c r="E602" s="186" t="s">
        <v>803</v>
      </c>
      <c r="F602" s="194"/>
      <c r="G602" s="188" t="s">
        <v>1043</v>
      </c>
      <c r="H602" s="418"/>
    </row>
    <row r="603" spans="1:8" ht="12.75">
      <c r="A603" s="412"/>
      <c r="B603" s="416"/>
      <c r="C603" s="120"/>
      <c r="D603" s="120"/>
      <c r="E603" s="186" t="s">
        <v>804</v>
      </c>
      <c r="F603" s="189" t="s">
        <v>430</v>
      </c>
      <c r="G603" s="192"/>
      <c r="H603" s="418"/>
    </row>
    <row r="604" spans="1:8" ht="12.75">
      <c r="A604" s="412"/>
      <c r="B604" s="416"/>
      <c r="C604" s="120"/>
      <c r="D604" s="120"/>
      <c r="E604" s="186" t="s">
        <v>805</v>
      </c>
      <c r="F604" s="194"/>
      <c r="G604" s="188" t="s">
        <v>1044</v>
      </c>
      <c r="H604" s="418"/>
    </row>
    <row r="605" spans="1:8" ht="12.75">
      <c r="A605" s="412"/>
      <c r="B605" s="416"/>
      <c r="C605" s="120"/>
      <c r="D605" s="120"/>
      <c r="E605" s="186" t="s">
        <v>806</v>
      </c>
      <c r="F605" s="194"/>
      <c r="G605" s="188" t="s">
        <v>1045</v>
      </c>
      <c r="H605" s="418"/>
    </row>
    <row r="606" spans="1:8" ht="12.75">
      <c r="A606" s="412"/>
      <c r="B606" s="416"/>
      <c r="C606" s="120"/>
      <c r="D606" s="120"/>
      <c r="E606" s="186" t="s">
        <v>807</v>
      </c>
      <c r="F606" s="189" t="s">
        <v>464</v>
      </c>
      <c r="G606" s="192"/>
      <c r="H606" s="418"/>
    </row>
    <row r="607" spans="1:8" ht="12.75">
      <c r="A607" s="412"/>
      <c r="B607" s="416"/>
      <c r="C607" s="120"/>
      <c r="D607" s="120"/>
      <c r="E607" s="186" t="s">
        <v>808</v>
      </c>
      <c r="F607" s="189" t="s">
        <v>438</v>
      </c>
      <c r="G607" s="188" t="s">
        <v>1046</v>
      </c>
      <c r="H607" s="418"/>
    </row>
    <row r="608" spans="1:8" ht="12.75">
      <c r="A608" s="412"/>
      <c r="B608" s="416"/>
      <c r="C608" s="120"/>
      <c r="D608" s="120"/>
      <c r="E608" s="186" t="s">
        <v>809</v>
      </c>
      <c r="F608" s="194"/>
      <c r="G608" s="188" t="s">
        <v>1047</v>
      </c>
      <c r="H608" s="418"/>
    </row>
    <row r="609" spans="1:8" ht="12.75">
      <c r="A609" s="412"/>
      <c r="B609" s="416"/>
      <c r="C609" s="120"/>
      <c r="D609" s="120"/>
      <c r="E609" s="186" t="s">
        <v>811</v>
      </c>
      <c r="F609" s="194"/>
      <c r="G609" s="188" t="s">
        <v>1048</v>
      </c>
      <c r="H609" s="418"/>
    </row>
    <row r="610" spans="1:8" ht="12.75">
      <c r="A610" s="412"/>
      <c r="B610" s="416"/>
      <c r="C610" s="120"/>
      <c r="D610" s="120"/>
      <c r="E610" s="186" t="s">
        <v>812</v>
      </c>
      <c r="F610" s="194"/>
      <c r="G610" s="188" t="s">
        <v>1049</v>
      </c>
      <c r="H610" s="418"/>
    </row>
    <row r="611" spans="1:8" ht="12.75">
      <c r="A611" s="412"/>
      <c r="B611" s="416"/>
      <c r="C611" s="120"/>
      <c r="D611" s="120"/>
      <c r="E611" s="186" t="s">
        <v>813</v>
      </c>
      <c r="F611" s="194"/>
      <c r="G611" s="188" t="s">
        <v>1050</v>
      </c>
      <c r="H611" s="418"/>
    </row>
    <row r="612" spans="1:8" ht="12.75">
      <c r="A612" s="412"/>
      <c r="B612" s="416"/>
      <c r="C612" s="120"/>
      <c r="D612" s="120"/>
      <c r="E612" s="186" t="s">
        <v>814</v>
      </c>
      <c r="F612" s="194"/>
      <c r="G612" s="188" t="s">
        <v>1051</v>
      </c>
      <c r="H612" s="418"/>
    </row>
    <row r="613" spans="1:8" ht="12.75">
      <c r="A613" s="412"/>
      <c r="B613" s="416"/>
      <c r="C613" s="120"/>
      <c r="D613" s="120"/>
      <c r="E613" s="186" t="s">
        <v>815</v>
      </c>
      <c r="F613" s="194"/>
      <c r="G613" s="188" t="s">
        <v>1052</v>
      </c>
      <c r="H613" s="418"/>
    </row>
    <row r="614" spans="1:8" ht="22.5">
      <c r="A614" s="412"/>
      <c r="B614" s="416"/>
      <c r="C614" s="120"/>
      <c r="D614" s="120"/>
      <c r="E614" s="186" t="s">
        <v>816</v>
      </c>
      <c r="F614" s="194"/>
      <c r="G614" s="188" t="s">
        <v>1053</v>
      </c>
      <c r="H614" s="418"/>
    </row>
    <row r="615" spans="1:8" ht="12.75">
      <c r="A615" s="412"/>
      <c r="B615" s="416"/>
      <c r="C615" s="120"/>
      <c r="D615" s="120"/>
      <c r="E615" s="186" t="s">
        <v>1054</v>
      </c>
      <c r="F615" s="189" t="s">
        <v>430</v>
      </c>
      <c r="G615" s="188" t="s">
        <v>1055</v>
      </c>
      <c r="H615" s="418"/>
    </row>
    <row r="616" spans="1:8" ht="12.75">
      <c r="A616" s="412"/>
      <c r="B616" s="416"/>
      <c r="C616" s="120"/>
      <c r="D616" s="120"/>
      <c r="E616" s="186" t="s">
        <v>817</v>
      </c>
      <c r="F616" s="189" t="s">
        <v>494</v>
      </c>
      <c r="G616" s="188" t="s">
        <v>1056</v>
      </c>
      <c r="H616" s="418"/>
    </row>
    <row r="617" spans="1:8" ht="12.75">
      <c r="A617" s="412"/>
      <c r="B617" s="416"/>
      <c r="C617" s="120"/>
      <c r="D617" s="120"/>
      <c r="E617" s="186" t="s">
        <v>1057</v>
      </c>
      <c r="F617" s="189" t="s">
        <v>464</v>
      </c>
      <c r="G617" s="188" t="s">
        <v>1058</v>
      </c>
      <c r="H617" s="418"/>
    </row>
    <row r="618" spans="1:8" ht="22.5">
      <c r="A618" s="412"/>
      <c r="B618" s="416"/>
      <c r="C618" s="120"/>
      <c r="D618" s="120"/>
      <c r="E618" s="186" t="s">
        <v>818</v>
      </c>
      <c r="F618" s="189" t="s">
        <v>1059</v>
      </c>
      <c r="G618" s="188" t="s">
        <v>1060</v>
      </c>
      <c r="H618" s="418"/>
    </row>
    <row r="619" spans="1:8" ht="22.5">
      <c r="A619" s="412"/>
      <c r="B619" s="416"/>
      <c r="C619" s="120"/>
      <c r="D619" s="120"/>
      <c r="E619" s="186" t="s">
        <v>819</v>
      </c>
      <c r="F619" s="189" t="s">
        <v>1061</v>
      </c>
      <c r="G619" s="188" t="s">
        <v>1062</v>
      </c>
      <c r="H619" s="418"/>
    </row>
    <row r="620" spans="1:8" ht="12.75">
      <c r="A620" s="412"/>
      <c r="B620" s="416"/>
      <c r="C620" s="120"/>
      <c r="D620" s="120"/>
      <c r="E620" s="186" t="s">
        <v>820</v>
      </c>
      <c r="F620" s="189" t="s">
        <v>1063</v>
      </c>
      <c r="G620" s="188" t="s">
        <v>1064</v>
      </c>
      <c r="H620" s="418"/>
    </row>
    <row r="621" spans="1:8" ht="12.75">
      <c r="A621" s="412"/>
      <c r="B621" s="416"/>
      <c r="C621" s="120"/>
      <c r="D621" s="120"/>
      <c r="E621" s="186" t="s">
        <v>1065</v>
      </c>
      <c r="F621" s="189" t="s">
        <v>430</v>
      </c>
      <c r="G621" s="188" t="s">
        <v>1066</v>
      </c>
      <c r="H621" s="418"/>
    </row>
    <row r="622" spans="1:8" ht="12.75">
      <c r="A622" s="412"/>
      <c r="B622" s="416"/>
      <c r="C622" s="120"/>
      <c r="D622" s="120"/>
      <c r="E622" s="186" t="s">
        <v>821</v>
      </c>
      <c r="F622" s="189" t="s">
        <v>426</v>
      </c>
      <c r="G622" s="188" t="s">
        <v>1067</v>
      </c>
      <c r="H622" s="418"/>
    </row>
    <row r="623" spans="1:8" ht="12.75">
      <c r="A623" s="412"/>
      <c r="B623" s="416"/>
      <c r="C623" s="120"/>
      <c r="D623" s="120"/>
      <c r="E623" s="186" t="s">
        <v>822</v>
      </c>
      <c r="F623" s="189" t="s">
        <v>1068</v>
      </c>
      <c r="G623" s="188" t="s">
        <v>1069</v>
      </c>
      <c r="H623" s="418"/>
    </row>
    <row r="624" spans="1:8" ht="12.75">
      <c r="A624" s="412"/>
      <c r="B624" s="416"/>
      <c r="C624" s="120"/>
      <c r="D624" s="120"/>
      <c r="E624" s="186" t="s">
        <v>823</v>
      </c>
      <c r="F624" s="194"/>
      <c r="G624" s="188" t="s">
        <v>1070</v>
      </c>
      <c r="H624" s="418"/>
    </row>
    <row r="625" spans="1:8" ht="12.75">
      <c r="A625" s="412"/>
      <c r="B625" s="416"/>
      <c r="C625" s="120"/>
      <c r="D625" s="120"/>
      <c r="E625" s="186" t="s">
        <v>824</v>
      </c>
      <c r="F625" s="189" t="s">
        <v>438</v>
      </c>
      <c r="G625" s="188" t="s">
        <v>1071</v>
      </c>
      <c r="H625" s="418"/>
    </row>
    <row r="626" spans="1:8" ht="12.75">
      <c r="A626" s="412"/>
      <c r="B626" s="416"/>
      <c r="C626" s="120"/>
      <c r="D626" s="120"/>
      <c r="E626" s="186" t="s">
        <v>1072</v>
      </c>
      <c r="F626" s="189" t="s">
        <v>438</v>
      </c>
      <c r="G626" s="188" t="s">
        <v>1073</v>
      </c>
      <c r="H626" s="418"/>
    </row>
    <row r="627" spans="1:8" ht="12.75">
      <c r="A627" s="412"/>
      <c r="B627" s="416"/>
      <c r="C627" s="120"/>
      <c r="D627" s="120"/>
      <c r="E627" s="186" t="s">
        <v>825</v>
      </c>
      <c r="F627" s="189" t="s">
        <v>963</v>
      </c>
      <c r="G627" s="188" t="s">
        <v>1074</v>
      </c>
      <c r="H627" s="418"/>
    </row>
    <row r="628" spans="1:8" ht="12.75">
      <c r="A628" s="412"/>
      <c r="B628" s="416"/>
      <c r="C628" s="120"/>
      <c r="D628" s="120"/>
      <c r="E628" s="186" t="s">
        <v>1075</v>
      </c>
      <c r="F628" s="189" t="s">
        <v>430</v>
      </c>
      <c r="G628" s="188" t="s">
        <v>1076</v>
      </c>
      <c r="H628" s="418"/>
    </row>
    <row r="629" spans="1:8" ht="12.75">
      <c r="A629" s="412"/>
      <c r="B629" s="416"/>
      <c r="C629" s="120"/>
      <c r="D629" s="120"/>
      <c r="E629" s="186" t="s">
        <v>214</v>
      </c>
      <c r="F629" s="189" t="s">
        <v>430</v>
      </c>
      <c r="G629" s="188" t="s">
        <v>1077</v>
      </c>
      <c r="H629" s="418"/>
    </row>
    <row r="630" spans="1:8" ht="12.75">
      <c r="A630" s="412"/>
      <c r="B630" s="416"/>
      <c r="C630" s="120"/>
      <c r="D630" s="120"/>
      <c r="E630" s="186" t="s">
        <v>826</v>
      </c>
      <c r="F630" s="189" t="s">
        <v>1078</v>
      </c>
      <c r="G630" s="188" t="s">
        <v>1079</v>
      </c>
      <c r="H630" s="418"/>
    </row>
    <row r="631" spans="1:8" ht="12.75">
      <c r="A631" s="412"/>
      <c r="B631" s="416"/>
      <c r="C631" s="120"/>
      <c r="D631" s="120"/>
      <c r="E631" s="186" t="s">
        <v>1080</v>
      </c>
      <c r="F631" s="189" t="s">
        <v>433</v>
      </c>
      <c r="G631" s="188" t="s">
        <v>1081</v>
      </c>
      <c r="H631" s="418"/>
    </row>
    <row r="632" spans="1:8" ht="12.75">
      <c r="A632" s="412"/>
      <c r="B632" s="416"/>
      <c r="C632" s="120"/>
      <c r="D632" s="120"/>
      <c r="E632" s="186" t="s">
        <v>827</v>
      </c>
      <c r="F632" s="189" t="s">
        <v>1082</v>
      </c>
      <c r="G632" s="188" t="s">
        <v>1083</v>
      </c>
      <c r="H632" s="418"/>
    </row>
    <row r="633" spans="1:8" ht="12.75">
      <c r="A633" s="412"/>
      <c r="B633" s="416"/>
      <c r="C633" s="120"/>
      <c r="D633" s="120"/>
      <c r="E633" s="186" t="s">
        <v>828</v>
      </c>
      <c r="F633" s="189" t="s">
        <v>1084</v>
      </c>
      <c r="G633" s="188" t="s">
        <v>1085</v>
      </c>
      <c r="H633" s="418"/>
    </row>
    <row r="634" spans="1:8" ht="12.75">
      <c r="A634" s="412"/>
      <c r="B634" s="416"/>
      <c r="C634" s="120"/>
      <c r="D634" s="120"/>
      <c r="E634" s="186" t="s">
        <v>829</v>
      </c>
      <c r="F634" s="189" t="s">
        <v>1086</v>
      </c>
      <c r="G634" s="188" t="s">
        <v>1087</v>
      </c>
      <c r="H634" s="418"/>
    </row>
    <row r="635" spans="1:8" ht="22.5">
      <c r="A635" s="412"/>
      <c r="B635" s="416"/>
      <c r="C635" s="120"/>
      <c r="D635" s="120"/>
      <c r="E635" s="186" t="s">
        <v>1088</v>
      </c>
      <c r="F635" s="189" t="s">
        <v>430</v>
      </c>
      <c r="G635" s="188" t="s">
        <v>1089</v>
      </c>
      <c r="H635" s="418"/>
    </row>
    <row r="636" spans="1:8" ht="12.75">
      <c r="A636" s="412"/>
      <c r="B636" s="416"/>
      <c r="C636" s="120"/>
      <c r="D636" s="120"/>
      <c r="E636" s="186" t="s">
        <v>830</v>
      </c>
      <c r="F636" s="189" t="s">
        <v>430</v>
      </c>
      <c r="G636" s="188" t="s">
        <v>1090</v>
      </c>
      <c r="H636" s="418"/>
    </row>
    <row r="637" spans="1:8" ht="12.75">
      <c r="A637" s="412"/>
      <c r="B637" s="416"/>
      <c r="C637" s="120"/>
      <c r="D637" s="120"/>
      <c r="E637" s="186" t="s">
        <v>831</v>
      </c>
      <c r="F637" s="189" t="s">
        <v>438</v>
      </c>
      <c r="G637" s="188" t="s">
        <v>1091</v>
      </c>
      <c r="H637" s="418"/>
    </row>
    <row r="638" spans="1:8" ht="12.75">
      <c r="A638" s="412"/>
      <c r="B638" s="416"/>
      <c r="C638" s="120"/>
      <c r="D638" s="120"/>
      <c r="E638" s="186" t="s">
        <v>832</v>
      </c>
      <c r="F638" s="189" t="s">
        <v>430</v>
      </c>
      <c r="G638" s="188" t="s">
        <v>1090</v>
      </c>
      <c r="H638" s="418"/>
    </row>
    <row r="639" spans="1:8" ht="12.75">
      <c r="A639" s="412"/>
      <c r="B639" s="416"/>
      <c r="C639" s="120"/>
      <c r="D639" s="120"/>
      <c r="E639" s="186" t="s">
        <v>1092</v>
      </c>
      <c r="F639" s="189" t="s">
        <v>1093</v>
      </c>
      <c r="G639" s="188" t="s">
        <v>1094</v>
      </c>
      <c r="H639" s="418"/>
    </row>
    <row r="640" spans="1:8" ht="12.75">
      <c r="A640" s="412"/>
      <c r="B640" s="416"/>
      <c r="C640" s="120"/>
      <c r="D640" s="120"/>
      <c r="E640" s="186" t="s">
        <v>1095</v>
      </c>
      <c r="F640" s="189" t="s">
        <v>1096</v>
      </c>
      <c r="G640" s="188" t="s">
        <v>1097</v>
      </c>
      <c r="H640" s="418"/>
    </row>
    <row r="641" spans="1:8" ht="12.75">
      <c r="A641" s="412"/>
      <c r="B641" s="416"/>
      <c r="C641" s="120"/>
      <c r="D641" s="120"/>
      <c r="E641" s="186" t="s">
        <v>1098</v>
      </c>
      <c r="F641" s="189" t="s">
        <v>494</v>
      </c>
      <c r="G641" s="192"/>
      <c r="H641" s="418"/>
    </row>
    <row r="642" spans="1:8" ht="12.75">
      <c r="A642" s="412"/>
      <c r="B642" s="416"/>
      <c r="C642" s="120"/>
      <c r="D642" s="120"/>
      <c r="E642" s="186" t="s">
        <v>833</v>
      </c>
      <c r="F642" s="194"/>
      <c r="G642" s="188" t="s">
        <v>1099</v>
      </c>
      <c r="H642" s="418"/>
    </row>
    <row r="643" spans="1:8" ht="12.75">
      <c r="A643" s="412"/>
      <c r="B643" s="416"/>
      <c r="C643" s="120"/>
      <c r="D643" s="120"/>
      <c r="E643" s="186" t="s">
        <v>834</v>
      </c>
      <c r="F643" s="189" t="s">
        <v>933</v>
      </c>
      <c r="G643" s="188" t="s">
        <v>1100</v>
      </c>
      <c r="H643" s="418"/>
    </row>
    <row r="644" spans="1:8" ht="22.5">
      <c r="A644" s="412"/>
      <c r="B644" s="416"/>
      <c r="C644" s="120"/>
      <c r="D644" s="120"/>
      <c r="E644" s="186" t="s">
        <v>1101</v>
      </c>
      <c r="F644" s="189" t="s">
        <v>430</v>
      </c>
      <c r="G644" s="192"/>
      <c r="H644" s="418"/>
    </row>
    <row r="645" spans="1:8" ht="22.5">
      <c r="A645" s="412"/>
      <c r="B645" s="416"/>
      <c r="C645" s="120"/>
      <c r="D645" s="120"/>
      <c r="E645" s="186" t="s">
        <v>1102</v>
      </c>
      <c r="F645" s="189" t="s">
        <v>430</v>
      </c>
      <c r="G645" s="188" t="s">
        <v>1103</v>
      </c>
      <c r="H645" s="418"/>
    </row>
    <row r="646" spans="1:8" ht="22.5">
      <c r="A646" s="412"/>
      <c r="B646" s="416"/>
      <c r="C646" s="120"/>
      <c r="D646" s="120"/>
      <c r="E646" s="186" t="s">
        <v>835</v>
      </c>
      <c r="F646" s="189" t="s">
        <v>1104</v>
      </c>
      <c r="G646" s="188" t="s">
        <v>1105</v>
      </c>
      <c r="H646" s="418"/>
    </row>
    <row r="647" spans="1:8" ht="22.5">
      <c r="A647" s="412"/>
      <c r="B647" s="416"/>
      <c r="C647" s="120"/>
      <c r="D647" s="120"/>
      <c r="E647" s="186" t="s">
        <v>1106</v>
      </c>
      <c r="F647" s="189" t="s">
        <v>426</v>
      </c>
      <c r="G647" s="188" t="s">
        <v>1107</v>
      </c>
      <c r="H647" s="418"/>
    </row>
    <row r="648" spans="1:8" ht="22.5">
      <c r="A648" s="412"/>
      <c r="B648" s="416"/>
      <c r="C648" s="120"/>
      <c r="D648" s="120"/>
      <c r="E648" s="186" t="s">
        <v>1108</v>
      </c>
      <c r="F648" s="189" t="s">
        <v>426</v>
      </c>
      <c r="G648" s="188" t="s">
        <v>1109</v>
      </c>
      <c r="H648" s="418"/>
    </row>
    <row r="649" spans="1:8" ht="22.5">
      <c r="A649" s="412"/>
      <c r="B649" s="416"/>
      <c r="C649" s="120"/>
      <c r="D649" s="120"/>
      <c r="E649" s="186" t="s">
        <v>1110</v>
      </c>
      <c r="F649" s="189" t="s">
        <v>467</v>
      </c>
      <c r="G649" s="188" t="s">
        <v>1111</v>
      </c>
      <c r="H649" s="418"/>
    </row>
    <row r="650" spans="1:8" ht="22.5">
      <c r="A650" s="412"/>
      <c r="B650" s="416"/>
      <c r="C650" s="120"/>
      <c r="D650" s="120"/>
      <c r="E650" s="186" t="s">
        <v>1112</v>
      </c>
      <c r="F650" s="189" t="s">
        <v>1113</v>
      </c>
      <c r="G650" s="188" t="s">
        <v>1103</v>
      </c>
      <c r="H650" s="418"/>
    </row>
    <row r="651" spans="1:8" ht="12.75">
      <c r="A651" s="412"/>
      <c r="B651" s="416"/>
      <c r="C651" s="120"/>
      <c r="D651" s="120"/>
      <c r="E651" s="186" t="s">
        <v>1114</v>
      </c>
      <c r="F651" s="189" t="s">
        <v>1115</v>
      </c>
      <c r="G651" s="188" t="s">
        <v>1116</v>
      </c>
      <c r="H651" s="418"/>
    </row>
    <row r="652" spans="1:8" ht="12.75">
      <c r="A652" s="412"/>
      <c r="B652" s="416"/>
      <c r="C652" s="120"/>
      <c r="D652" s="120"/>
      <c r="E652" s="186" t="s">
        <v>1117</v>
      </c>
      <c r="F652" s="189" t="s">
        <v>1118</v>
      </c>
      <c r="G652" s="188" t="s">
        <v>1119</v>
      </c>
      <c r="H652" s="418"/>
    </row>
    <row r="653" spans="1:8" ht="12.75">
      <c r="A653" s="412"/>
      <c r="B653" s="416"/>
      <c r="C653" s="120"/>
      <c r="D653" s="120"/>
      <c r="E653" s="186" t="s">
        <v>1120</v>
      </c>
      <c r="F653" s="189" t="s">
        <v>1121</v>
      </c>
      <c r="G653" s="188" t="s">
        <v>1122</v>
      </c>
      <c r="H653" s="418"/>
    </row>
    <row r="654" spans="1:8" ht="12.75">
      <c r="A654" s="412"/>
      <c r="B654" s="416"/>
      <c r="C654" s="120"/>
      <c r="D654" s="120"/>
      <c r="E654" s="186" t="s">
        <v>1123</v>
      </c>
      <c r="F654" s="189" t="s">
        <v>916</v>
      </c>
      <c r="G654" s="188" t="s">
        <v>1124</v>
      </c>
      <c r="H654" s="418"/>
    </row>
    <row r="655" spans="1:8" ht="12.75">
      <c r="A655" s="412"/>
      <c r="B655" s="416"/>
      <c r="C655" s="120"/>
      <c r="D655" s="120"/>
      <c r="E655" s="186" t="s">
        <v>1125</v>
      </c>
      <c r="F655" s="189" t="s">
        <v>916</v>
      </c>
      <c r="G655" s="188" t="s">
        <v>1124</v>
      </c>
      <c r="H655" s="418"/>
    </row>
    <row r="656" spans="1:8" ht="12.75">
      <c r="A656" s="412"/>
      <c r="B656" s="416"/>
      <c r="C656" s="120"/>
      <c r="D656" s="120"/>
      <c r="E656" s="186" t="s">
        <v>1126</v>
      </c>
      <c r="F656" s="189" t="s">
        <v>1127</v>
      </c>
      <c r="G656" s="188" t="s">
        <v>1128</v>
      </c>
      <c r="H656" s="418"/>
    </row>
    <row r="657" spans="1:8" ht="12.75">
      <c r="A657" s="412"/>
      <c r="B657" s="416"/>
      <c r="C657" s="120"/>
      <c r="D657" s="120"/>
      <c r="E657" s="186" t="s">
        <v>1129</v>
      </c>
      <c r="F657" s="189" t="s">
        <v>1130</v>
      </c>
      <c r="G657" s="188" t="s">
        <v>1131</v>
      </c>
      <c r="H657" s="418"/>
    </row>
    <row r="658" spans="1:8" ht="22.5">
      <c r="A658" s="412"/>
      <c r="B658" s="416"/>
      <c r="C658" s="120"/>
      <c r="D658" s="120"/>
      <c r="E658" s="186" t="s">
        <v>1132</v>
      </c>
      <c r="F658" s="189" t="s">
        <v>1130</v>
      </c>
      <c r="G658" s="188" t="s">
        <v>1131</v>
      </c>
      <c r="H658" s="418"/>
    </row>
    <row r="659" spans="1:8" ht="22.5">
      <c r="A659" s="412"/>
      <c r="B659" s="416"/>
      <c r="C659" s="120"/>
      <c r="D659" s="120"/>
      <c r="E659" s="186" t="s">
        <v>1133</v>
      </c>
      <c r="F659" s="189" t="s">
        <v>1121</v>
      </c>
      <c r="G659" s="188" t="s">
        <v>1134</v>
      </c>
      <c r="H659" s="418"/>
    </row>
    <row r="660" spans="1:8" ht="12.75">
      <c r="A660" s="412"/>
      <c r="B660" s="416"/>
      <c r="C660" s="120"/>
      <c r="D660" s="120"/>
      <c r="E660" s="186" t="s">
        <v>838</v>
      </c>
      <c r="F660" s="189" t="s">
        <v>1113</v>
      </c>
      <c r="G660" s="188" t="s">
        <v>1135</v>
      </c>
      <c r="H660" s="418"/>
    </row>
    <row r="661" spans="1:8" ht="12.75">
      <c r="A661" s="412"/>
      <c r="B661" s="416"/>
      <c r="C661" s="120"/>
      <c r="D661" s="120"/>
      <c r="E661" s="186" t="s">
        <v>839</v>
      </c>
      <c r="F661" s="189" t="s">
        <v>1136</v>
      </c>
      <c r="G661" s="188" t="s">
        <v>1137</v>
      </c>
      <c r="H661" s="418"/>
    </row>
    <row r="662" spans="1:8" ht="22.5">
      <c r="A662" s="412"/>
      <c r="B662" s="416"/>
      <c r="C662" s="120"/>
      <c r="D662" s="120"/>
      <c r="E662" s="186" t="s">
        <v>840</v>
      </c>
      <c r="F662" s="189" t="s">
        <v>1113</v>
      </c>
      <c r="G662" s="188" t="s">
        <v>1138</v>
      </c>
      <c r="H662" s="418"/>
    </row>
    <row r="663" spans="1:8" ht="22.5">
      <c r="A663" s="412"/>
      <c r="B663" s="416"/>
      <c r="C663" s="120"/>
      <c r="D663" s="120"/>
      <c r="E663" s="186" t="s">
        <v>1139</v>
      </c>
      <c r="F663" s="189" t="s">
        <v>1113</v>
      </c>
      <c r="G663" s="188" t="s">
        <v>1140</v>
      </c>
      <c r="H663" s="418"/>
    </row>
    <row r="664" spans="1:8" ht="22.5">
      <c r="A664" s="412"/>
      <c r="B664" s="416"/>
      <c r="C664" s="120"/>
      <c r="D664" s="120"/>
      <c r="E664" s="186" t="s">
        <v>841</v>
      </c>
      <c r="F664" s="189" t="s">
        <v>958</v>
      </c>
      <c r="G664" s="188" t="s">
        <v>1141</v>
      </c>
      <c r="H664" s="418"/>
    </row>
    <row r="665" spans="1:8" ht="22.5">
      <c r="A665" s="412"/>
      <c r="B665" s="416"/>
      <c r="C665" s="120"/>
      <c r="D665" s="120"/>
      <c r="E665" s="186" t="s">
        <v>842</v>
      </c>
      <c r="F665" s="189" t="s">
        <v>1142</v>
      </c>
      <c r="G665" s="188" t="s">
        <v>1143</v>
      </c>
      <c r="H665" s="418"/>
    </row>
    <row r="666" spans="1:8" ht="22.5">
      <c r="A666" s="412"/>
      <c r="B666" s="416"/>
      <c r="C666" s="120"/>
      <c r="D666" s="120"/>
      <c r="E666" s="186" t="s">
        <v>1144</v>
      </c>
      <c r="F666" s="189" t="s">
        <v>916</v>
      </c>
      <c r="G666" s="188" t="s">
        <v>1145</v>
      </c>
      <c r="H666" s="418"/>
    </row>
    <row r="667" spans="1:8" ht="22.5">
      <c r="A667" s="412"/>
      <c r="B667" s="416"/>
      <c r="C667" s="120"/>
      <c r="D667" s="120"/>
      <c r="E667" s="186" t="s">
        <v>1146</v>
      </c>
      <c r="F667" s="189" t="s">
        <v>1130</v>
      </c>
      <c r="G667" s="188" t="s">
        <v>1147</v>
      </c>
      <c r="H667" s="418"/>
    </row>
    <row r="668" spans="1:8" ht="22.5">
      <c r="A668" s="412"/>
      <c r="B668" s="416"/>
      <c r="C668" s="120"/>
      <c r="D668" s="120"/>
      <c r="E668" s="186" t="s">
        <v>1148</v>
      </c>
      <c r="F668" s="189" t="s">
        <v>1113</v>
      </c>
      <c r="G668" s="188" t="s">
        <v>1149</v>
      </c>
      <c r="H668" s="418"/>
    </row>
    <row r="669" spans="1:8" ht="12.75">
      <c r="A669" s="412"/>
      <c r="B669" s="416"/>
      <c r="C669" s="120"/>
      <c r="D669" s="120"/>
      <c r="E669" s="186" t="s">
        <v>1150</v>
      </c>
      <c r="F669" s="189" t="s">
        <v>916</v>
      </c>
      <c r="G669" s="188" t="s">
        <v>1151</v>
      </c>
      <c r="H669" s="418"/>
    </row>
    <row r="670" spans="1:8" ht="12.75">
      <c r="A670" s="412"/>
      <c r="B670" s="416"/>
      <c r="C670" s="120"/>
      <c r="D670" s="120"/>
      <c r="E670" s="186" t="s">
        <v>1152</v>
      </c>
      <c r="F670" s="189" t="s">
        <v>1153</v>
      </c>
      <c r="G670" s="188" t="s">
        <v>1154</v>
      </c>
      <c r="H670" s="418"/>
    </row>
    <row r="671" spans="1:8" ht="12.75">
      <c r="A671" s="412"/>
      <c r="B671" s="416"/>
      <c r="C671" s="120"/>
      <c r="D671" s="120"/>
      <c r="E671" s="186" t="s">
        <v>843</v>
      </c>
      <c r="F671" s="189" t="s">
        <v>1155</v>
      </c>
      <c r="G671" s="188" t="s">
        <v>1156</v>
      </c>
      <c r="H671" s="418"/>
    </row>
    <row r="672" spans="1:8" ht="12.75">
      <c r="A672" s="412"/>
      <c r="B672" s="416"/>
      <c r="C672" s="120"/>
      <c r="D672" s="120"/>
      <c r="E672" s="186" t="s">
        <v>844</v>
      </c>
      <c r="F672" s="189" t="s">
        <v>1157</v>
      </c>
      <c r="G672" s="188" t="s">
        <v>1158</v>
      </c>
      <c r="H672" s="418"/>
    </row>
    <row r="673" spans="1:8" ht="12.75">
      <c r="A673" s="412"/>
      <c r="B673" s="416"/>
      <c r="C673" s="120"/>
      <c r="D673" s="120"/>
      <c r="E673" s="186" t="s">
        <v>1159</v>
      </c>
      <c r="F673" s="189" t="s">
        <v>1121</v>
      </c>
      <c r="G673" s="188" t="s">
        <v>1160</v>
      </c>
      <c r="H673" s="418"/>
    </row>
    <row r="674" spans="1:8" ht="12.75">
      <c r="A674" s="412"/>
      <c r="B674" s="416"/>
      <c r="C674" s="120"/>
      <c r="D674" s="120"/>
      <c r="E674" s="186" t="s">
        <v>716</v>
      </c>
      <c r="F674" s="189" t="s">
        <v>1161</v>
      </c>
      <c r="G674" s="188" t="s">
        <v>1162</v>
      </c>
      <c r="H674" s="418"/>
    </row>
    <row r="675" spans="1:8" ht="12.75">
      <c r="A675" s="412"/>
      <c r="B675" s="416"/>
      <c r="C675" s="120"/>
      <c r="D675" s="120"/>
      <c r="E675" s="186" t="s">
        <v>1163</v>
      </c>
      <c r="F675" s="189" t="s">
        <v>958</v>
      </c>
      <c r="G675" s="188" t="s">
        <v>1164</v>
      </c>
      <c r="H675" s="418"/>
    </row>
    <row r="676" spans="1:8" ht="12.75">
      <c r="A676" s="412"/>
      <c r="B676" s="416"/>
      <c r="C676" s="120"/>
      <c r="D676" s="120"/>
      <c r="E676" s="186" t="s">
        <v>845</v>
      </c>
      <c r="F676" s="189" t="s">
        <v>1165</v>
      </c>
      <c r="G676" s="188" t="s">
        <v>1166</v>
      </c>
      <c r="H676" s="418"/>
    </row>
    <row r="677" spans="1:8" ht="12.75">
      <c r="A677" s="412"/>
      <c r="B677" s="416"/>
      <c r="C677" s="120"/>
      <c r="D677" s="120"/>
      <c r="E677" s="186" t="s">
        <v>846</v>
      </c>
      <c r="F677" s="194"/>
      <c r="G677" s="188" t="s">
        <v>1167</v>
      </c>
      <c r="H677" s="418"/>
    </row>
    <row r="678" spans="1:8" ht="12.75">
      <c r="A678" s="412"/>
      <c r="B678" s="416"/>
      <c r="C678" s="120"/>
      <c r="D678" s="120"/>
      <c r="E678" s="186" t="s">
        <v>847</v>
      </c>
      <c r="F678" s="194"/>
      <c r="G678" s="188" t="s">
        <v>1168</v>
      </c>
      <c r="H678" s="418"/>
    </row>
    <row r="679" spans="1:8" ht="12.75">
      <c r="A679" s="412"/>
      <c r="B679" s="416"/>
      <c r="C679" s="120"/>
      <c r="D679" s="120"/>
      <c r="E679" s="186" t="s">
        <v>848</v>
      </c>
      <c r="F679" s="194"/>
      <c r="G679" s="188" t="s">
        <v>1169</v>
      </c>
      <c r="H679" s="418"/>
    </row>
    <row r="680" spans="1:8" ht="12.75">
      <c r="A680" s="412"/>
      <c r="B680" s="416"/>
      <c r="C680" s="120"/>
      <c r="D680" s="120"/>
      <c r="E680" s="186" t="s">
        <v>849</v>
      </c>
      <c r="F680" s="194"/>
      <c r="G680" s="188" t="s">
        <v>1170</v>
      </c>
      <c r="H680" s="418"/>
    </row>
    <row r="681" spans="1:8" ht="12.75">
      <c r="A681" s="412"/>
      <c r="B681" s="416"/>
      <c r="C681" s="120"/>
      <c r="D681" s="120"/>
      <c r="E681" s="186" t="s">
        <v>850</v>
      </c>
      <c r="F681" s="194"/>
      <c r="G681" s="188" t="s">
        <v>1171</v>
      </c>
      <c r="H681" s="418"/>
    </row>
    <row r="682" spans="1:8" ht="12.75">
      <c r="A682" s="412"/>
      <c r="B682" s="416"/>
      <c r="C682" s="120"/>
      <c r="D682" s="120"/>
      <c r="E682" s="186" t="s">
        <v>851</v>
      </c>
      <c r="F682" s="194"/>
      <c r="G682" s="188" t="s">
        <v>1172</v>
      </c>
      <c r="H682" s="418"/>
    </row>
    <row r="683" spans="1:8" ht="12.75">
      <c r="A683" s="412"/>
      <c r="B683" s="416"/>
      <c r="C683" s="120"/>
      <c r="D683" s="120"/>
      <c r="E683" s="186" t="s">
        <v>649</v>
      </c>
      <c r="F683" s="189" t="s">
        <v>1173</v>
      </c>
      <c r="G683" s="188" t="s">
        <v>1174</v>
      </c>
      <c r="H683" s="418"/>
    </row>
    <row r="684" spans="1:8" ht="22.5">
      <c r="A684" s="412"/>
      <c r="B684" s="416"/>
      <c r="C684" s="120"/>
      <c r="D684" s="120"/>
      <c r="E684" s="186" t="s">
        <v>852</v>
      </c>
      <c r="F684" s="189" t="s">
        <v>1175</v>
      </c>
      <c r="G684" s="188" t="s">
        <v>1176</v>
      </c>
      <c r="H684" s="418"/>
    </row>
    <row r="685" spans="1:8" ht="12.75">
      <c r="A685" s="412"/>
      <c r="B685" s="416"/>
      <c r="C685" s="120"/>
      <c r="D685" s="120"/>
      <c r="E685" s="186" t="s">
        <v>853</v>
      </c>
      <c r="F685" s="189" t="s">
        <v>1113</v>
      </c>
      <c r="G685" s="188" t="s">
        <v>1177</v>
      </c>
      <c r="H685" s="418"/>
    </row>
    <row r="686" spans="1:8" ht="12.75">
      <c r="A686" s="412"/>
      <c r="B686" s="416"/>
      <c r="C686" s="120"/>
      <c r="D686" s="120"/>
      <c r="E686" s="186" t="s">
        <v>1178</v>
      </c>
      <c r="F686" s="189" t="s">
        <v>916</v>
      </c>
      <c r="G686" s="188" t="s">
        <v>1179</v>
      </c>
      <c r="H686" s="418"/>
    </row>
    <row r="687" spans="1:8" ht="12.75">
      <c r="A687" s="412"/>
      <c r="B687" s="416"/>
      <c r="C687" s="120"/>
      <c r="D687" s="120"/>
      <c r="E687" s="186" t="s">
        <v>1180</v>
      </c>
      <c r="F687" s="189" t="s">
        <v>1153</v>
      </c>
      <c r="G687" s="188" t="s">
        <v>1181</v>
      </c>
      <c r="H687" s="418"/>
    </row>
    <row r="688" spans="1:8" ht="12.75">
      <c r="A688" s="412"/>
      <c r="B688" s="416"/>
      <c r="C688" s="120"/>
      <c r="D688" s="120"/>
      <c r="E688" s="186" t="s">
        <v>1182</v>
      </c>
      <c r="F688" s="189" t="s">
        <v>1121</v>
      </c>
      <c r="G688" s="188" t="s">
        <v>1183</v>
      </c>
      <c r="H688" s="418"/>
    </row>
    <row r="689" spans="1:8" ht="12.75">
      <c r="A689" s="412"/>
      <c r="B689" s="416"/>
      <c r="C689" s="120"/>
      <c r="D689" s="120"/>
      <c r="E689" s="186" t="s">
        <v>1184</v>
      </c>
      <c r="F689" s="189" t="s">
        <v>1121</v>
      </c>
      <c r="G689" s="188" t="s">
        <v>1183</v>
      </c>
      <c r="H689" s="418"/>
    </row>
    <row r="690" spans="1:8" ht="12.75">
      <c r="A690" s="412"/>
      <c r="B690" s="416"/>
      <c r="C690" s="120"/>
      <c r="D690" s="120"/>
      <c r="E690" s="186" t="s">
        <v>1185</v>
      </c>
      <c r="F690" s="189" t="s">
        <v>1113</v>
      </c>
      <c r="G690" s="188" t="s">
        <v>1186</v>
      </c>
      <c r="H690" s="418"/>
    </row>
    <row r="691" spans="1:8" ht="12.75">
      <c r="A691" s="412"/>
      <c r="B691" s="416"/>
      <c r="C691" s="120"/>
      <c r="D691" s="120"/>
      <c r="E691" s="186" t="s">
        <v>1187</v>
      </c>
      <c r="F691" s="189" t="s">
        <v>1113</v>
      </c>
      <c r="G691" s="188" t="s">
        <v>1188</v>
      </c>
      <c r="H691" s="418"/>
    </row>
    <row r="692" spans="1:8" ht="12.75">
      <c r="A692" s="412"/>
      <c r="B692" s="416"/>
      <c r="C692" s="120"/>
      <c r="D692" s="120"/>
      <c r="E692" s="186" t="s">
        <v>1189</v>
      </c>
      <c r="F692" s="189" t="s">
        <v>1113</v>
      </c>
      <c r="G692" s="188" t="s">
        <v>1190</v>
      </c>
      <c r="H692" s="418"/>
    </row>
    <row r="693" spans="1:8" ht="22.5">
      <c r="A693" s="412"/>
      <c r="B693" s="416"/>
      <c r="C693" s="120"/>
      <c r="D693" s="120"/>
      <c r="E693" s="186" t="s">
        <v>1191</v>
      </c>
      <c r="F693" s="189" t="s">
        <v>916</v>
      </c>
      <c r="G693" s="188" t="s">
        <v>1192</v>
      </c>
      <c r="H693" s="418"/>
    </row>
    <row r="694" spans="1:8" ht="12.75">
      <c r="A694" s="412"/>
      <c r="B694" s="416"/>
      <c r="C694" s="120"/>
      <c r="D694" s="120"/>
      <c r="E694" s="186" t="s">
        <v>854</v>
      </c>
      <c r="F694" s="189" t="s">
        <v>916</v>
      </c>
      <c r="G694" s="188" t="s">
        <v>1193</v>
      </c>
      <c r="H694" s="418"/>
    </row>
    <row r="695" spans="1:8" ht="12.75">
      <c r="A695" s="412"/>
      <c r="B695" s="416"/>
      <c r="C695" s="120"/>
      <c r="D695" s="120"/>
      <c r="E695" s="186" t="s">
        <v>1194</v>
      </c>
      <c r="F695" s="189" t="s">
        <v>1113</v>
      </c>
      <c r="G695" s="188" t="s">
        <v>1195</v>
      </c>
      <c r="H695" s="418"/>
    </row>
    <row r="696" spans="1:8" ht="12.75">
      <c r="A696" s="412"/>
      <c r="B696" s="416"/>
      <c r="C696" s="120"/>
      <c r="D696" s="120"/>
      <c r="E696" s="186" t="s">
        <v>855</v>
      </c>
      <c r="F696" s="189" t="s">
        <v>916</v>
      </c>
      <c r="G696" s="188" t="s">
        <v>1196</v>
      </c>
      <c r="H696" s="418"/>
    </row>
    <row r="697" spans="1:8" ht="12.75">
      <c r="A697" s="412"/>
      <c r="B697" s="416"/>
      <c r="C697" s="120"/>
      <c r="D697" s="120"/>
      <c r="E697" s="186" t="s">
        <v>1197</v>
      </c>
      <c r="F697" s="189" t="s">
        <v>916</v>
      </c>
      <c r="G697" s="188" t="s">
        <v>1198</v>
      </c>
      <c r="H697" s="418"/>
    </row>
    <row r="698" spans="1:8" ht="12.75">
      <c r="A698" s="412"/>
      <c r="B698" s="416"/>
      <c r="C698" s="120"/>
      <c r="D698" s="120"/>
      <c r="E698" s="186" t="s">
        <v>856</v>
      </c>
      <c r="F698" s="189" t="s">
        <v>1113</v>
      </c>
      <c r="G698" s="188" t="s">
        <v>1199</v>
      </c>
      <c r="H698" s="418"/>
    </row>
    <row r="699" spans="1:8" ht="12.75">
      <c r="A699" s="412"/>
      <c r="B699" s="416"/>
      <c r="C699" s="120"/>
      <c r="D699" s="120"/>
      <c r="E699" s="186" t="s">
        <v>1200</v>
      </c>
      <c r="F699" s="189" t="s">
        <v>916</v>
      </c>
      <c r="G699" s="188" t="s">
        <v>1201</v>
      </c>
      <c r="H699" s="418"/>
    </row>
    <row r="700" spans="1:8" ht="12.75">
      <c r="A700" s="412"/>
      <c r="B700" s="416"/>
      <c r="C700" s="120"/>
      <c r="D700" s="120"/>
      <c r="E700" s="186" t="s">
        <v>1202</v>
      </c>
      <c r="F700" s="189" t="s">
        <v>916</v>
      </c>
      <c r="G700" s="188" t="s">
        <v>1203</v>
      </c>
      <c r="H700" s="418"/>
    </row>
    <row r="701" spans="1:8" ht="12.75">
      <c r="A701" s="412"/>
      <c r="B701" s="416"/>
      <c r="C701" s="120"/>
      <c r="D701" s="120"/>
      <c r="E701" s="186" t="s">
        <v>1204</v>
      </c>
      <c r="F701" s="189" t="s">
        <v>958</v>
      </c>
      <c r="G701" s="188" t="s">
        <v>1205</v>
      </c>
      <c r="H701" s="418"/>
    </row>
    <row r="702" spans="1:8" ht="12.75">
      <c r="A702" s="412"/>
      <c r="B702" s="416"/>
      <c r="C702" s="120"/>
      <c r="D702" s="120"/>
      <c r="E702" s="186" t="s">
        <v>857</v>
      </c>
      <c r="F702" s="189" t="s">
        <v>1142</v>
      </c>
      <c r="G702" s="188" t="s">
        <v>1206</v>
      </c>
      <c r="H702" s="418"/>
    </row>
    <row r="703" spans="1:8" ht="12.75">
      <c r="A703" s="412"/>
      <c r="B703" s="416"/>
      <c r="C703" s="120"/>
      <c r="D703" s="120"/>
      <c r="E703" s="186" t="s">
        <v>858</v>
      </c>
      <c r="F703" s="189" t="s">
        <v>916</v>
      </c>
      <c r="G703" s="188" t="s">
        <v>1207</v>
      </c>
      <c r="H703" s="418"/>
    </row>
    <row r="704" spans="1:8" ht="12.75">
      <c r="A704" s="412"/>
      <c r="B704" s="416"/>
      <c r="C704" s="120"/>
      <c r="D704" s="120"/>
      <c r="E704" s="186" t="s">
        <v>1208</v>
      </c>
      <c r="F704" s="194"/>
      <c r="G704" s="188" t="s">
        <v>1209</v>
      </c>
      <c r="H704" s="418"/>
    </row>
    <row r="705" spans="1:8" ht="12.75">
      <c r="A705" s="412"/>
      <c r="B705" s="416"/>
      <c r="C705" s="120"/>
      <c r="D705" s="120"/>
      <c r="E705" s="186" t="s">
        <v>859</v>
      </c>
      <c r="F705" s="189" t="s">
        <v>1210</v>
      </c>
      <c r="G705" s="188" t="s">
        <v>1211</v>
      </c>
      <c r="H705" s="418"/>
    </row>
    <row r="706" spans="1:8" ht="12.75">
      <c r="A706" s="412"/>
      <c r="B706" s="416"/>
      <c r="C706" s="120"/>
      <c r="D706" s="120"/>
      <c r="E706" s="186" t="s">
        <v>860</v>
      </c>
      <c r="F706" s="194"/>
      <c r="G706" s="188" t="s">
        <v>1212</v>
      </c>
      <c r="H706" s="418"/>
    </row>
    <row r="707" spans="1:8" ht="12.75">
      <c r="A707" s="412"/>
      <c r="B707" s="416"/>
      <c r="C707" s="120"/>
      <c r="D707" s="120"/>
      <c r="E707" s="186" t="s">
        <v>861</v>
      </c>
      <c r="F707" s="189" t="s">
        <v>1113</v>
      </c>
      <c r="G707" s="188" t="s">
        <v>1213</v>
      </c>
      <c r="H707" s="418"/>
    </row>
    <row r="708" spans="1:8" ht="12.75">
      <c r="A708" s="412"/>
      <c r="B708" s="416"/>
      <c r="C708" s="120"/>
      <c r="D708" s="120"/>
      <c r="E708" s="186" t="s">
        <v>862</v>
      </c>
      <c r="F708" s="189" t="s">
        <v>1214</v>
      </c>
      <c r="G708" s="188" t="s">
        <v>1215</v>
      </c>
      <c r="H708" s="418"/>
    </row>
    <row r="709" spans="1:8" ht="12.75">
      <c r="A709" s="412"/>
      <c r="B709" s="416"/>
      <c r="C709" s="120"/>
      <c r="D709" s="120"/>
      <c r="E709" s="186" t="s">
        <v>863</v>
      </c>
      <c r="F709" s="189" t="s">
        <v>1113</v>
      </c>
      <c r="G709" s="188" t="s">
        <v>1216</v>
      </c>
      <c r="H709" s="418"/>
    </row>
    <row r="710" spans="1:8" ht="12.75">
      <c r="A710" s="412"/>
      <c r="B710" s="416"/>
      <c r="C710" s="120"/>
      <c r="D710" s="120"/>
      <c r="E710" s="186" t="s">
        <v>865</v>
      </c>
      <c r="F710" s="189" t="s">
        <v>1217</v>
      </c>
      <c r="G710" s="192"/>
      <c r="H710" s="418"/>
    </row>
    <row r="711" spans="1:8" ht="12.75">
      <c r="A711" s="412"/>
      <c r="B711" s="416"/>
      <c r="C711" s="120"/>
      <c r="D711" s="120"/>
      <c r="E711" s="186" t="s">
        <v>867</v>
      </c>
      <c r="F711" s="194"/>
      <c r="G711" s="188" t="s">
        <v>1218</v>
      </c>
      <c r="H711" s="418"/>
    </row>
    <row r="712" spans="1:8" ht="12.75">
      <c r="A712" s="412"/>
      <c r="B712" s="416"/>
      <c r="C712" s="120"/>
      <c r="D712" s="120"/>
      <c r="E712" s="186" t="s">
        <v>868</v>
      </c>
      <c r="F712" s="194"/>
      <c r="G712" s="188" t="s">
        <v>1219</v>
      </c>
      <c r="H712" s="418"/>
    </row>
    <row r="713" spans="1:8" ht="12.75">
      <c r="A713" s="412"/>
      <c r="B713" s="416"/>
      <c r="C713" s="120"/>
      <c r="D713" s="120"/>
      <c r="E713" s="186" t="s">
        <v>869</v>
      </c>
      <c r="F713" s="194"/>
      <c r="G713" s="188" t="s">
        <v>1220</v>
      </c>
      <c r="H713" s="418"/>
    </row>
    <row r="714" spans="1:8" ht="12.75">
      <c r="A714" s="412"/>
      <c r="B714" s="416"/>
      <c r="C714" s="120"/>
      <c r="D714" s="120"/>
      <c r="E714" s="186" t="s">
        <v>869</v>
      </c>
      <c r="F714" s="194"/>
      <c r="G714" s="188" t="s">
        <v>1221</v>
      </c>
      <c r="H714" s="418"/>
    </row>
    <row r="715" spans="1:8" ht="22.5">
      <c r="A715" s="412"/>
      <c r="B715" s="416"/>
      <c r="C715" s="120"/>
      <c r="D715" s="120"/>
      <c r="E715" s="186" t="s">
        <v>871</v>
      </c>
      <c r="F715" s="194"/>
      <c r="G715" s="188" t="s">
        <v>1222</v>
      </c>
      <c r="H715" s="418"/>
    </row>
    <row r="716" spans="1:8" ht="12.75">
      <c r="A716" s="412"/>
      <c r="B716" s="416"/>
      <c r="C716" s="120"/>
      <c r="D716" s="120"/>
      <c r="E716" s="186" t="s">
        <v>872</v>
      </c>
      <c r="F716" s="194"/>
      <c r="G716" s="188" t="s">
        <v>1223</v>
      </c>
      <c r="H716" s="418"/>
    </row>
    <row r="717" spans="1:8" ht="12.75">
      <c r="A717" s="412"/>
      <c r="B717" s="416"/>
      <c r="C717" s="120"/>
      <c r="D717" s="120"/>
      <c r="E717" s="186" t="s">
        <v>873</v>
      </c>
      <c r="F717" s="194"/>
      <c r="G717" s="188" t="s">
        <v>1224</v>
      </c>
      <c r="H717" s="418"/>
    </row>
    <row r="718" spans="1:8" ht="12.75">
      <c r="A718" s="412"/>
      <c r="B718" s="416"/>
      <c r="C718" s="120"/>
      <c r="D718" s="120"/>
      <c r="E718" s="186" t="s">
        <v>1225</v>
      </c>
      <c r="F718" s="189" t="s">
        <v>1113</v>
      </c>
      <c r="G718" s="192"/>
      <c r="H718" s="418"/>
    </row>
    <row r="719" spans="1:8" ht="12.75">
      <c r="A719" s="412"/>
      <c r="B719" s="416"/>
      <c r="C719" s="120"/>
      <c r="D719" s="120"/>
      <c r="E719" s="186" t="s">
        <v>874</v>
      </c>
      <c r="F719" s="194"/>
      <c r="G719" s="188" t="s">
        <v>1226</v>
      </c>
      <c r="H719" s="418"/>
    </row>
    <row r="720" spans="1:8" ht="12.75">
      <c r="A720" s="412"/>
      <c r="B720" s="416"/>
      <c r="C720" s="120"/>
      <c r="D720" s="120"/>
      <c r="E720" s="186" t="s">
        <v>875</v>
      </c>
      <c r="F720" s="189" t="s">
        <v>1153</v>
      </c>
      <c r="G720" s="188" t="s">
        <v>1227</v>
      </c>
      <c r="H720" s="418"/>
    </row>
    <row r="721" spans="1:8" ht="12.75">
      <c r="A721" s="412"/>
      <c r="B721" s="416"/>
      <c r="C721" s="120"/>
      <c r="D721" s="120"/>
      <c r="E721" s="186" t="s">
        <v>876</v>
      </c>
      <c r="F721" s="194"/>
      <c r="G721" s="188" t="s">
        <v>1228</v>
      </c>
      <c r="H721" s="418"/>
    </row>
    <row r="722" spans="1:8" ht="12.75">
      <c r="A722" s="412"/>
      <c r="B722" s="416"/>
      <c r="C722" s="120"/>
      <c r="D722" s="120"/>
      <c r="E722" s="186" t="s">
        <v>877</v>
      </c>
      <c r="F722" s="194"/>
      <c r="G722" s="188" t="s">
        <v>1229</v>
      </c>
      <c r="H722" s="418"/>
    </row>
    <row r="723" spans="1:8" ht="12.75">
      <c r="A723" s="412"/>
      <c r="B723" s="416"/>
      <c r="C723" s="120"/>
      <c r="D723" s="120"/>
      <c r="E723" s="186" t="s">
        <v>878</v>
      </c>
      <c r="F723" s="189" t="s">
        <v>1121</v>
      </c>
      <c r="G723" s="188" t="s">
        <v>1230</v>
      </c>
      <c r="H723" s="418"/>
    </row>
    <row r="724" spans="1:8" ht="12.75">
      <c r="A724" s="412"/>
      <c r="B724" s="416"/>
      <c r="C724" s="120"/>
      <c r="D724" s="120"/>
      <c r="E724" s="186" t="s">
        <v>1231</v>
      </c>
      <c r="F724" s="189" t="s">
        <v>1121</v>
      </c>
      <c r="G724" s="188" t="s">
        <v>1232</v>
      </c>
      <c r="H724" s="418"/>
    </row>
    <row r="725" spans="1:8" ht="12.75">
      <c r="A725" s="412"/>
      <c r="B725" s="416"/>
      <c r="C725" s="120"/>
      <c r="D725" s="120"/>
      <c r="E725" s="186" t="s">
        <v>1233</v>
      </c>
      <c r="F725" s="189" t="s">
        <v>916</v>
      </c>
      <c r="G725" s="188" t="s">
        <v>1234</v>
      </c>
      <c r="H725" s="418"/>
    </row>
    <row r="726" spans="1:8" ht="12.75">
      <c r="A726" s="412"/>
      <c r="B726" s="416"/>
      <c r="C726" s="120"/>
      <c r="D726" s="120"/>
      <c r="E726" s="186" t="s">
        <v>879</v>
      </c>
      <c r="F726" s="189" t="s">
        <v>1121</v>
      </c>
      <c r="G726" s="188" t="s">
        <v>1235</v>
      </c>
      <c r="H726" s="418"/>
    </row>
    <row r="727" spans="1:8" ht="12.75">
      <c r="A727" s="412"/>
      <c r="B727" s="416"/>
      <c r="C727" s="120"/>
      <c r="D727" s="120"/>
      <c r="E727" s="186" t="s">
        <v>1236</v>
      </c>
      <c r="F727" s="189" t="s">
        <v>1113</v>
      </c>
      <c r="G727" s="188" t="s">
        <v>1237</v>
      </c>
      <c r="H727" s="418"/>
    </row>
    <row r="728" spans="1:8" ht="12.75">
      <c r="A728" s="412"/>
      <c r="B728" s="416"/>
      <c r="C728" s="120"/>
      <c r="D728" s="120"/>
      <c r="E728" s="186" t="s">
        <v>880</v>
      </c>
      <c r="F728" s="189" t="s">
        <v>916</v>
      </c>
      <c r="G728" s="188" t="s">
        <v>1238</v>
      </c>
      <c r="H728" s="418"/>
    </row>
    <row r="729" spans="1:8" ht="12.75">
      <c r="A729" s="412"/>
      <c r="B729" s="416"/>
      <c r="C729" s="120"/>
      <c r="D729" s="120"/>
      <c r="E729" s="186" t="s">
        <v>881</v>
      </c>
      <c r="F729" s="189" t="s">
        <v>916</v>
      </c>
      <c r="G729" s="188" t="s">
        <v>1239</v>
      </c>
      <c r="H729" s="418"/>
    </row>
    <row r="730" spans="1:8" ht="12.75">
      <c r="A730" s="412"/>
      <c r="B730" s="416"/>
      <c r="C730" s="120"/>
      <c r="D730" s="120"/>
      <c r="E730" s="186" t="s">
        <v>882</v>
      </c>
      <c r="F730" s="189" t="s">
        <v>1113</v>
      </c>
      <c r="G730" s="188" t="s">
        <v>1240</v>
      </c>
      <c r="H730" s="418"/>
    </row>
    <row r="731" spans="1:8" ht="12.75">
      <c r="A731" s="412"/>
      <c r="B731" s="416"/>
      <c r="C731" s="120"/>
      <c r="D731" s="120"/>
      <c r="E731" s="186" t="s">
        <v>883</v>
      </c>
      <c r="F731" s="189" t="s">
        <v>916</v>
      </c>
      <c r="G731" s="188" t="s">
        <v>1241</v>
      </c>
      <c r="H731" s="418"/>
    </row>
    <row r="732" spans="1:8" ht="12.75">
      <c r="A732" s="412"/>
      <c r="B732" s="416"/>
      <c r="C732" s="120"/>
      <c r="D732" s="120"/>
      <c r="E732" s="186" t="s">
        <v>884</v>
      </c>
      <c r="F732" s="189" t="s">
        <v>916</v>
      </c>
      <c r="G732" s="188" t="s">
        <v>1242</v>
      </c>
      <c r="H732" s="418"/>
    </row>
    <row r="733" spans="1:8" ht="12.75">
      <c r="A733" s="412"/>
      <c r="B733" s="416"/>
      <c r="C733" s="120"/>
      <c r="D733" s="120"/>
      <c r="E733" s="186" t="s">
        <v>885</v>
      </c>
      <c r="F733" s="189" t="s">
        <v>1113</v>
      </c>
      <c r="G733" s="188" t="s">
        <v>1243</v>
      </c>
      <c r="H733" s="418"/>
    </row>
    <row r="734" spans="1:8" ht="12.75">
      <c r="A734" s="412"/>
      <c r="B734" s="416"/>
      <c r="C734" s="120"/>
      <c r="D734" s="120"/>
      <c r="E734" s="186" t="s">
        <v>886</v>
      </c>
      <c r="F734" s="189" t="s">
        <v>1244</v>
      </c>
      <c r="G734" s="188" t="s">
        <v>1245</v>
      </c>
      <c r="H734" s="418"/>
    </row>
    <row r="735" spans="1:8" ht="12.75">
      <c r="A735" s="412"/>
      <c r="B735" s="416"/>
      <c r="C735" s="120"/>
      <c r="D735" s="120"/>
      <c r="E735" s="186" t="s">
        <v>887</v>
      </c>
      <c r="F735" s="189" t="s">
        <v>1246</v>
      </c>
      <c r="G735" s="188" t="s">
        <v>1247</v>
      </c>
      <c r="H735" s="418"/>
    </row>
    <row r="736" spans="1:8" ht="12.75">
      <c r="A736" s="412"/>
      <c r="B736" s="416"/>
      <c r="C736" s="120"/>
      <c r="D736" s="120"/>
      <c r="E736" s="186" t="s">
        <v>1248</v>
      </c>
      <c r="F736" s="189" t="s">
        <v>1249</v>
      </c>
      <c r="G736" s="188" t="s">
        <v>1250</v>
      </c>
      <c r="H736" s="418"/>
    </row>
    <row r="737" spans="1:8" ht="12.75">
      <c r="A737" s="412"/>
      <c r="B737" s="416"/>
      <c r="C737" s="120"/>
      <c r="D737" s="120"/>
      <c r="E737" s="186" t="s">
        <v>888</v>
      </c>
      <c r="F737" s="189" t="s">
        <v>1130</v>
      </c>
      <c r="G737" s="188" t="s">
        <v>1251</v>
      </c>
      <c r="H737" s="418"/>
    </row>
    <row r="738" spans="1:8" ht="12.75">
      <c r="A738" s="412"/>
      <c r="B738" s="416"/>
      <c r="C738" s="120"/>
      <c r="D738" s="120"/>
      <c r="E738" s="186" t="s">
        <v>889</v>
      </c>
      <c r="F738" s="189" t="s">
        <v>1252</v>
      </c>
      <c r="G738" s="188" t="s">
        <v>1253</v>
      </c>
      <c r="H738" s="418"/>
    </row>
    <row r="739" spans="1:8" ht="12.75">
      <c r="A739" s="412"/>
      <c r="B739" s="416"/>
      <c r="C739" s="120"/>
      <c r="D739" s="120"/>
      <c r="E739" s="186" t="s">
        <v>1254</v>
      </c>
      <c r="F739" s="189" t="s">
        <v>1142</v>
      </c>
      <c r="G739" s="188" t="s">
        <v>1255</v>
      </c>
      <c r="H739" s="418"/>
    </row>
    <row r="740" spans="1:8" ht="12.75">
      <c r="A740" s="412"/>
      <c r="B740" s="416"/>
      <c r="C740" s="120"/>
      <c r="D740" s="120"/>
      <c r="E740" s="186" t="s">
        <v>890</v>
      </c>
      <c r="F740" s="194"/>
      <c r="G740" s="188" t="s">
        <v>1256</v>
      </c>
      <c r="H740" s="418"/>
    </row>
    <row r="741" spans="1:8" ht="12.75">
      <c r="A741" s="412"/>
      <c r="B741" s="416"/>
      <c r="C741" s="120"/>
      <c r="D741" s="120"/>
      <c r="E741" s="186" t="s">
        <v>891</v>
      </c>
      <c r="F741" s="194"/>
      <c r="G741" s="188" t="s">
        <v>1257</v>
      </c>
      <c r="H741" s="418"/>
    </row>
    <row r="742" spans="1:8" ht="12.75">
      <c r="A742" s="412"/>
      <c r="B742" s="416"/>
      <c r="C742" s="120"/>
      <c r="D742" s="120"/>
      <c r="E742" s="186" t="s">
        <v>1258</v>
      </c>
      <c r="F742" s="189" t="s">
        <v>1113</v>
      </c>
      <c r="G742" s="188" t="s">
        <v>1259</v>
      </c>
      <c r="H742" s="418"/>
    </row>
    <row r="743" spans="1:8" ht="12.75">
      <c r="A743" s="412"/>
      <c r="B743" s="416"/>
      <c r="C743" s="120"/>
      <c r="D743" s="120"/>
      <c r="E743" s="186" t="s">
        <v>892</v>
      </c>
      <c r="F743" s="189" t="s">
        <v>1260</v>
      </c>
      <c r="G743" s="188" t="s">
        <v>1261</v>
      </c>
      <c r="H743" s="418"/>
    </row>
    <row r="744" spans="1:8" ht="12.75">
      <c r="A744" s="412"/>
      <c r="B744" s="416"/>
      <c r="C744" s="120"/>
      <c r="D744" s="120"/>
      <c r="E744" s="186" t="s">
        <v>1262</v>
      </c>
      <c r="F744" s="189" t="s">
        <v>1263</v>
      </c>
      <c r="G744" s="188" t="s">
        <v>1264</v>
      </c>
      <c r="H744" s="418"/>
    </row>
    <row r="745" spans="1:8" ht="12.75">
      <c r="A745" s="412"/>
      <c r="B745" s="416"/>
      <c r="C745" s="120"/>
      <c r="D745" s="120"/>
      <c r="E745" s="186" t="s">
        <v>893</v>
      </c>
      <c r="F745" s="189" t="s">
        <v>1265</v>
      </c>
      <c r="G745" s="188" t="s">
        <v>1266</v>
      </c>
      <c r="H745" s="418"/>
    </row>
    <row r="746" spans="1:8" ht="12.75">
      <c r="A746" s="412"/>
      <c r="B746" s="416"/>
      <c r="C746" s="120"/>
      <c r="D746" s="120"/>
      <c r="E746" s="186" t="s">
        <v>1267</v>
      </c>
      <c r="F746" s="189" t="s">
        <v>1268</v>
      </c>
      <c r="G746" s="188" t="s">
        <v>1269</v>
      </c>
      <c r="H746" s="418"/>
    </row>
    <row r="747" spans="1:8" ht="12.75">
      <c r="A747" s="412"/>
      <c r="B747" s="416"/>
      <c r="C747" s="120"/>
      <c r="D747" s="120"/>
      <c r="E747" s="186" t="s">
        <v>1270</v>
      </c>
      <c r="F747" s="189" t="s">
        <v>1113</v>
      </c>
      <c r="G747" s="188" t="s">
        <v>1271</v>
      </c>
      <c r="H747" s="418"/>
    </row>
    <row r="748" spans="1:8" ht="12.75">
      <c r="A748" s="412"/>
      <c r="B748" s="416"/>
      <c r="C748" s="120"/>
      <c r="D748" s="120"/>
      <c r="E748" s="186" t="s">
        <v>1272</v>
      </c>
      <c r="F748" s="189" t="s">
        <v>1273</v>
      </c>
      <c r="G748" s="188" t="s">
        <v>1274</v>
      </c>
      <c r="H748" s="418"/>
    </row>
    <row r="749" spans="1:8" ht="12.75">
      <c r="A749" s="412"/>
      <c r="B749" s="416"/>
      <c r="C749" s="120"/>
      <c r="D749" s="120"/>
      <c r="E749" s="186" t="s">
        <v>1275</v>
      </c>
      <c r="F749" s="189" t="s">
        <v>1276</v>
      </c>
      <c r="G749" s="188" t="s">
        <v>1277</v>
      </c>
      <c r="H749" s="418"/>
    </row>
    <row r="750" spans="1:8" ht="12.75">
      <c r="A750" s="412"/>
      <c r="B750" s="416"/>
      <c r="C750" s="120"/>
      <c r="D750" s="120"/>
      <c r="E750" s="186" t="s">
        <v>895</v>
      </c>
      <c r="F750" s="189" t="s">
        <v>1278</v>
      </c>
      <c r="G750" s="188" t="s">
        <v>1279</v>
      </c>
      <c r="H750" s="418"/>
    </row>
    <row r="751" spans="1:8" ht="12.75">
      <c r="A751" s="412"/>
      <c r="B751" s="416"/>
      <c r="C751" s="120"/>
      <c r="D751" s="120"/>
      <c r="E751" s="186" t="s">
        <v>896</v>
      </c>
      <c r="F751" s="189" t="s">
        <v>1280</v>
      </c>
      <c r="G751" s="188" t="s">
        <v>1281</v>
      </c>
      <c r="H751" s="418"/>
    </row>
    <row r="752" spans="1:8" ht="12.75">
      <c r="A752" s="412"/>
      <c r="B752" s="416"/>
      <c r="C752" s="120"/>
      <c r="D752" s="120"/>
      <c r="E752" s="186" t="s">
        <v>1282</v>
      </c>
      <c r="F752" s="189" t="s">
        <v>1121</v>
      </c>
      <c r="G752" s="188" t="s">
        <v>1283</v>
      </c>
      <c r="H752" s="418"/>
    </row>
    <row r="753" spans="1:8" ht="12.75">
      <c r="A753" s="412"/>
      <c r="B753" s="416"/>
      <c r="C753" s="120"/>
      <c r="D753" s="120"/>
      <c r="E753" s="186" t="s">
        <v>1284</v>
      </c>
      <c r="F753" s="189" t="s">
        <v>916</v>
      </c>
      <c r="G753" s="188" t="s">
        <v>1285</v>
      </c>
      <c r="H753" s="418"/>
    </row>
    <row r="754" spans="1:8" ht="22.5">
      <c r="A754" s="412"/>
      <c r="B754" s="416"/>
      <c r="C754" s="120"/>
      <c r="D754" s="120"/>
      <c r="E754" s="186" t="s">
        <v>1286</v>
      </c>
      <c r="F754" s="189" t="s">
        <v>1142</v>
      </c>
      <c r="G754" s="188" t="s">
        <v>1287</v>
      </c>
      <c r="H754" s="418"/>
    </row>
    <row r="755" spans="1:8" ht="12.75">
      <c r="A755" s="412"/>
      <c r="B755" s="416"/>
      <c r="C755" s="120"/>
      <c r="D755" s="120"/>
      <c r="E755" s="186" t="s">
        <v>1288</v>
      </c>
      <c r="F755" s="189" t="s">
        <v>916</v>
      </c>
      <c r="G755" s="188" t="s">
        <v>1289</v>
      </c>
      <c r="H755" s="418"/>
    </row>
    <row r="756" spans="1:8" ht="12.75">
      <c r="A756" s="412"/>
      <c r="B756" s="416"/>
      <c r="C756" s="120"/>
      <c r="D756" s="120"/>
      <c r="E756" s="186" t="s">
        <v>1290</v>
      </c>
      <c r="F756" s="189" t="s">
        <v>1142</v>
      </c>
      <c r="G756" s="188" t="s">
        <v>1291</v>
      </c>
      <c r="H756" s="418"/>
    </row>
    <row r="757" spans="1:8" ht="12.75">
      <c r="A757" s="412"/>
      <c r="B757" s="416"/>
      <c r="C757" s="120"/>
      <c r="D757" s="120"/>
      <c r="E757" s="186" t="s">
        <v>1292</v>
      </c>
      <c r="F757" s="189" t="s">
        <v>958</v>
      </c>
      <c r="G757" s="188" t="s">
        <v>1293</v>
      </c>
      <c r="H757" s="418"/>
    </row>
    <row r="758" spans="1:8" ht="12.75">
      <c r="A758" s="412"/>
      <c r="B758" s="416"/>
      <c r="C758" s="120"/>
      <c r="D758" s="120"/>
      <c r="E758" s="186" t="s">
        <v>1294</v>
      </c>
      <c r="F758" s="189" t="s">
        <v>1295</v>
      </c>
      <c r="G758" s="188" t="s">
        <v>1296</v>
      </c>
      <c r="H758" s="418"/>
    </row>
    <row r="759" spans="1:8" ht="12.75">
      <c r="A759" s="412"/>
      <c r="B759" s="416"/>
      <c r="C759" s="120"/>
      <c r="D759" s="120"/>
      <c r="E759" s="186" t="s">
        <v>897</v>
      </c>
      <c r="F759" s="194"/>
      <c r="G759" s="188" t="s">
        <v>1297</v>
      </c>
      <c r="H759" s="418"/>
    </row>
    <row r="760" spans="1:8" ht="12.75">
      <c r="A760" s="412"/>
      <c r="B760" s="416"/>
      <c r="C760" s="120"/>
      <c r="D760" s="120"/>
      <c r="E760" s="186" t="s">
        <v>1298</v>
      </c>
      <c r="F760" s="189" t="s">
        <v>1142</v>
      </c>
      <c r="G760" s="188" t="s">
        <v>1299</v>
      </c>
      <c r="H760" s="418"/>
    </row>
    <row r="761" spans="1:8" ht="12.75">
      <c r="A761" s="412"/>
      <c r="B761" s="416"/>
      <c r="C761" s="120"/>
      <c r="D761" s="120"/>
      <c r="E761" s="186" t="s">
        <v>898</v>
      </c>
      <c r="F761" s="189" t="s">
        <v>1300</v>
      </c>
      <c r="G761" s="188" t="s">
        <v>1301</v>
      </c>
      <c r="H761" s="418"/>
    </row>
    <row r="762" spans="1:8" ht="12.75">
      <c r="A762" s="412"/>
      <c r="B762" s="416"/>
      <c r="C762" s="120"/>
      <c r="D762" s="120"/>
      <c r="E762" s="186" t="s">
        <v>899</v>
      </c>
      <c r="F762" s="189" t="s">
        <v>1302</v>
      </c>
      <c r="G762" s="188" t="s">
        <v>1303</v>
      </c>
      <c r="H762" s="418"/>
    </row>
    <row r="763" spans="1:8" ht="12.75">
      <c r="A763" s="412"/>
      <c r="B763" s="416"/>
      <c r="C763" s="120"/>
      <c r="D763" s="120"/>
      <c r="E763" s="186" t="s">
        <v>900</v>
      </c>
      <c r="F763" s="189" t="s">
        <v>1153</v>
      </c>
      <c r="G763" s="188" t="s">
        <v>1304</v>
      </c>
      <c r="H763" s="418"/>
    </row>
    <row r="764" spans="1:8" ht="12.75">
      <c r="A764" s="412"/>
      <c r="B764" s="416"/>
      <c r="C764" s="120"/>
      <c r="D764" s="120"/>
      <c r="E764" s="186" t="s">
        <v>1305</v>
      </c>
      <c r="F764" s="189" t="s">
        <v>916</v>
      </c>
      <c r="G764" s="188" t="s">
        <v>1306</v>
      </c>
      <c r="H764" s="418"/>
    </row>
    <row r="765" spans="1:8" ht="12.75">
      <c r="A765" s="412"/>
      <c r="B765" s="416"/>
      <c r="C765" s="120"/>
      <c r="D765" s="120"/>
      <c r="E765" s="186" t="s">
        <v>1307</v>
      </c>
      <c r="F765" s="189" t="s">
        <v>1121</v>
      </c>
      <c r="G765" s="188" t="s">
        <v>1308</v>
      </c>
      <c r="H765" s="418"/>
    </row>
    <row r="766" spans="1:8" ht="12.75">
      <c r="A766" s="412"/>
      <c r="B766" s="416"/>
      <c r="C766" s="120"/>
      <c r="D766" s="120"/>
      <c r="E766" s="186" t="s">
        <v>1309</v>
      </c>
      <c r="F766" s="189" t="s">
        <v>1142</v>
      </c>
      <c r="G766" s="188" t="s">
        <v>1310</v>
      </c>
      <c r="H766" s="418"/>
    </row>
    <row r="767" spans="1:8" ht="12.75">
      <c r="A767" s="412"/>
      <c r="B767" s="416"/>
      <c r="C767" s="120"/>
      <c r="D767" s="120"/>
      <c r="E767" s="186" t="s">
        <v>901</v>
      </c>
      <c r="F767" s="189" t="s">
        <v>1113</v>
      </c>
      <c r="G767" s="188" t="s">
        <v>1311</v>
      </c>
      <c r="H767" s="418"/>
    </row>
    <row r="768" spans="1:8" ht="12.75">
      <c r="A768" s="412"/>
      <c r="B768" s="416"/>
      <c r="C768" s="120"/>
      <c r="D768" s="120"/>
      <c r="E768" s="186" t="s">
        <v>691</v>
      </c>
      <c r="F768" s="189" t="s">
        <v>916</v>
      </c>
      <c r="G768" s="188" t="s">
        <v>1312</v>
      </c>
      <c r="H768" s="418"/>
    </row>
    <row r="769" spans="1:8" ht="12.75">
      <c r="A769" s="412"/>
      <c r="B769" s="416"/>
      <c r="C769" s="120"/>
      <c r="D769" s="120"/>
      <c r="E769" s="186" t="s">
        <v>902</v>
      </c>
      <c r="F769" s="189" t="s">
        <v>1313</v>
      </c>
      <c r="G769" s="188" t="s">
        <v>1314</v>
      </c>
      <c r="H769" s="418"/>
    </row>
    <row r="770" spans="1:8" ht="12.75">
      <c r="A770" s="412"/>
      <c r="B770" s="416"/>
      <c r="C770" s="120"/>
      <c r="D770" s="120"/>
      <c r="E770" s="186" t="s">
        <v>904</v>
      </c>
      <c r="F770" s="189" t="s">
        <v>1315</v>
      </c>
      <c r="G770" s="188" t="s">
        <v>1316</v>
      </c>
      <c r="H770" s="418"/>
    </row>
    <row r="771" spans="1:8" ht="12.75">
      <c r="A771" s="412"/>
      <c r="B771" s="416"/>
      <c r="C771" s="120"/>
      <c r="D771" s="120"/>
      <c r="E771" s="186" t="s">
        <v>1317</v>
      </c>
      <c r="F771" s="189" t="s">
        <v>1318</v>
      </c>
      <c r="G771" s="188" t="s">
        <v>1319</v>
      </c>
      <c r="H771" s="418"/>
    </row>
    <row r="772" spans="1:8" ht="12.75">
      <c r="A772" s="412"/>
      <c r="B772" s="416"/>
      <c r="C772" s="120"/>
      <c r="D772" s="120"/>
      <c r="E772" s="186" t="s">
        <v>1320</v>
      </c>
      <c r="F772" s="189" t="s">
        <v>958</v>
      </c>
      <c r="G772" s="188" t="s">
        <v>1321</v>
      </c>
      <c r="H772" s="418"/>
    </row>
    <row r="773" spans="1:8" ht="12.75">
      <c r="A773" s="412"/>
      <c r="B773" s="416"/>
      <c r="C773" s="120"/>
      <c r="D773" s="120"/>
      <c r="E773" s="186" t="s">
        <v>905</v>
      </c>
      <c r="F773" s="194"/>
      <c r="G773" s="188" t="s">
        <v>1322</v>
      </c>
      <c r="H773" s="418"/>
    </row>
    <row r="774" spans="1:8" ht="12.75">
      <c r="A774" s="412"/>
      <c r="B774" s="416"/>
      <c r="C774" s="120"/>
      <c r="D774" s="120"/>
      <c r="E774" s="186" t="s">
        <v>1323</v>
      </c>
      <c r="F774" s="189" t="s">
        <v>916</v>
      </c>
      <c r="G774" s="188" t="s">
        <v>1324</v>
      </c>
      <c r="H774" s="418"/>
    </row>
    <row r="775" spans="1:8" ht="12.75">
      <c r="A775" s="412"/>
      <c r="B775" s="416"/>
      <c r="C775" s="120"/>
      <c r="D775" s="120"/>
      <c r="E775" s="186" t="s">
        <v>906</v>
      </c>
      <c r="F775" s="189" t="s">
        <v>916</v>
      </c>
      <c r="G775" s="188" t="s">
        <v>1325</v>
      </c>
      <c r="H775" s="418"/>
    </row>
    <row r="776" spans="1:8" ht="12.75">
      <c r="A776" s="412"/>
      <c r="B776" s="416"/>
      <c r="C776" s="120"/>
      <c r="D776" s="120"/>
      <c r="E776" s="186" t="s">
        <v>907</v>
      </c>
      <c r="F776" s="194"/>
      <c r="G776" s="188" t="s">
        <v>1326</v>
      </c>
      <c r="H776" s="418"/>
    </row>
    <row r="777" spans="1:8" ht="12.75">
      <c r="A777" s="412"/>
      <c r="B777" s="416"/>
      <c r="C777" s="120"/>
      <c r="D777" s="120"/>
      <c r="E777" s="186" t="s">
        <v>908</v>
      </c>
      <c r="F777" s="189" t="s">
        <v>1327</v>
      </c>
      <c r="G777" s="188" t="s">
        <v>1328</v>
      </c>
      <c r="H777" s="418"/>
    </row>
    <row r="778" spans="1:8" ht="12.75">
      <c r="A778" s="412"/>
      <c r="B778" s="416"/>
      <c r="C778" s="120"/>
      <c r="D778" s="120"/>
      <c r="E778" s="186" t="s">
        <v>1329</v>
      </c>
      <c r="F778" s="189" t="s">
        <v>1330</v>
      </c>
      <c r="G778" s="188" t="s">
        <v>1303</v>
      </c>
      <c r="H778" s="418"/>
    </row>
    <row r="779" spans="1:8" ht="12.75">
      <c r="A779" s="412"/>
      <c r="B779" s="416"/>
      <c r="C779" s="120"/>
      <c r="D779" s="120"/>
      <c r="E779" s="186" t="s">
        <v>909</v>
      </c>
      <c r="F779" s="194"/>
      <c r="G779" s="188" t="s">
        <v>1331</v>
      </c>
      <c r="H779" s="418"/>
    </row>
    <row r="780" spans="1:8" ht="12.75">
      <c r="A780" s="412"/>
      <c r="B780" s="416"/>
      <c r="C780" s="120"/>
      <c r="D780" s="120"/>
      <c r="E780" s="186" t="s">
        <v>910</v>
      </c>
      <c r="F780" s="194"/>
      <c r="G780" s="188" t="s">
        <v>1332</v>
      </c>
      <c r="H780" s="418"/>
    </row>
    <row r="781" spans="1:8" ht="12.75">
      <c r="A781" s="412"/>
      <c r="B781" s="416"/>
      <c r="C781" s="120"/>
      <c r="D781" s="120"/>
      <c r="E781" s="186" t="s">
        <v>1333</v>
      </c>
      <c r="F781" s="189" t="s">
        <v>958</v>
      </c>
      <c r="G781" s="188" t="s">
        <v>1334</v>
      </c>
      <c r="H781" s="418"/>
    </row>
    <row r="782" spans="1:8" ht="22.5">
      <c r="A782" s="412"/>
      <c r="B782" s="416"/>
      <c r="C782" s="120"/>
      <c r="D782" s="120"/>
      <c r="E782" s="186" t="s">
        <v>911</v>
      </c>
      <c r="F782" s="189" t="s">
        <v>1335</v>
      </c>
      <c r="G782" s="188" t="s">
        <v>1336</v>
      </c>
      <c r="H782" s="418"/>
    </row>
    <row r="783" spans="1:8" ht="12.75">
      <c r="A783" s="412"/>
      <c r="B783" s="416"/>
      <c r="C783" s="120"/>
      <c r="D783" s="120"/>
      <c r="E783" s="186" t="s">
        <v>912</v>
      </c>
      <c r="F783" s="189" t="s">
        <v>916</v>
      </c>
      <c r="G783" s="188" t="s">
        <v>1337</v>
      </c>
      <c r="H783" s="418"/>
    </row>
    <row r="784" spans="1:8" ht="12.75">
      <c r="A784" s="412"/>
      <c r="B784" s="416"/>
      <c r="C784" s="120"/>
      <c r="D784" s="120"/>
      <c r="E784" s="186" t="s">
        <v>1804</v>
      </c>
      <c r="F784" s="189" t="s">
        <v>1113</v>
      </c>
      <c r="G784" s="188" t="s">
        <v>1338</v>
      </c>
      <c r="H784" s="418"/>
    </row>
    <row r="785" spans="1:8" ht="22.5">
      <c r="A785" s="412"/>
      <c r="B785" s="416"/>
      <c r="C785" s="120"/>
      <c r="D785" s="120"/>
      <c r="E785" s="186" t="s">
        <v>1805</v>
      </c>
      <c r="F785" s="194"/>
      <c r="G785" s="188" t="s">
        <v>1339</v>
      </c>
      <c r="H785" s="418"/>
    </row>
    <row r="786" spans="1:8" ht="12.75">
      <c r="A786" s="412"/>
      <c r="B786" s="416"/>
      <c r="C786" s="120"/>
      <c r="D786" s="120"/>
      <c r="E786" s="186" t="s">
        <v>1806</v>
      </c>
      <c r="F786" s="189" t="s">
        <v>1113</v>
      </c>
      <c r="G786" s="188" t="s">
        <v>1340</v>
      </c>
      <c r="H786" s="418"/>
    </row>
    <row r="787" spans="1:8" ht="12.75">
      <c r="A787" s="412"/>
      <c r="B787" s="416"/>
      <c r="C787" s="120"/>
      <c r="D787" s="120"/>
      <c r="E787" s="186" t="s">
        <v>1341</v>
      </c>
      <c r="F787" s="189" t="s">
        <v>1113</v>
      </c>
      <c r="G787" s="192"/>
      <c r="H787" s="418"/>
    </row>
    <row r="788" spans="1:8" ht="12.75">
      <c r="A788" s="412"/>
      <c r="B788" s="416"/>
      <c r="C788" s="120"/>
      <c r="D788" s="120"/>
      <c r="E788" s="186" t="s">
        <v>1807</v>
      </c>
      <c r="F788" s="189" t="s">
        <v>1130</v>
      </c>
      <c r="G788" s="188" t="s">
        <v>1342</v>
      </c>
      <c r="H788" s="418"/>
    </row>
    <row r="789" spans="1:8" ht="12.75">
      <c r="A789" s="412"/>
      <c r="B789" s="416"/>
      <c r="C789" s="120"/>
      <c r="D789" s="120"/>
      <c r="E789" s="186" t="s">
        <v>1808</v>
      </c>
      <c r="F789" s="194"/>
      <c r="G789" s="188" t="s">
        <v>1343</v>
      </c>
      <c r="H789" s="418"/>
    </row>
    <row r="790" spans="1:8" ht="12.75">
      <c r="A790" s="412"/>
      <c r="B790" s="416"/>
      <c r="C790" s="120"/>
      <c r="D790" s="120"/>
      <c r="E790" s="186" t="s">
        <v>1344</v>
      </c>
      <c r="F790" s="194"/>
      <c r="G790" s="188" t="s">
        <v>1345</v>
      </c>
      <c r="H790" s="418"/>
    </row>
    <row r="791" spans="1:8" ht="12.75">
      <c r="A791" s="412"/>
      <c r="B791" s="416"/>
      <c r="C791" s="120"/>
      <c r="D791" s="120"/>
      <c r="E791" s="186" t="s">
        <v>1346</v>
      </c>
      <c r="F791" s="194"/>
      <c r="G791" s="188" t="s">
        <v>1347</v>
      </c>
      <c r="H791" s="418"/>
    </row>
    <row r="792" spans="1:8" ht="12.75">
      <c r="A792" s="412"/>
      <c r="B792" s="416"/>
      <c r="C792" s="120"/>
      <c r="D792" s="120"/>
      <c r="E792" s="186" t="s">
        <v>1809</v>
      </c>
      <c r="F792" s="194"/>
      <c r="G792" s="188" t="s">
        <v>1348</v>
      </c>
      <c r="H792" s="418"/>
    </row>
    <row r="793" spans="1:8" ht="12.75">
      <c r="A793" s="412"/>
      <c r="B793" s="416"/>
      <c r="C793" s="120"/>
      <c r="D793" s="120"/>
      <c r="E793" s="186" t="s">
        <v>1349</v>
      </c>
      <c r="F793" s="194"/>
      <c r="G793" s="188" t="s">
        <v>1350</v>
      </c>
      <c r="H793" s="418"/>
    </row>
    <row r="794" spans="1:8" ht="12.75">
      <c r="A794" s="412"/>
      <c r="B794" s="416"/>
      <c r="C794" s="120"/>
      <c r="D794" s="120"/>
      <c r="E794" s="186" t="s">
        <v>1810</v>
      </c>
      <c r="F794" s="194"/>
      <c r="G794" s="188" t="s">
        <v>1351</v>
      </c>
      <c r="H794" s="418"/>
    </row>
    <row r="795" spans="1:8" ht="12.75">
      <c r="A795" s="412"/>
      <c r="B795" s="416"/>
      <c r="C795" s="120"/>
      <c r="D795" s="120"/>
      <c r="E795" s="186" t="s">
        <v>1811</v>
      </c>
      <c r="F795" s="194"/>
      <c r="G795" s="188" t="s">
        <v>1352</v>
      </c>
      <c r="H795" s="418"/>
    </row>
    <row r="796" spans="1:8" ht="12.75">
      <c r="A796" s="412"/>
      <c r="B796" s="416"/>
      <c r="C796" s="120"/>
      <c r="D796" s="120"/>
      <c r="E796" s="186" t="s">
        <v>1812</v>
      </c>
      <c r="F796" s="194"/>
      <c r="G796" s="188" t="s">
        <v>1353</v>
      </c>
      <c r="H796" s="418"/>
    </row>
    <row r="797" spans="1:8" ht="12.75">
      <c r="A797" s="412"/>
      <c r="B797" s="416"/>
      <c r="C797" s="120"/>
      <c r="D797" s="120"/>
      <c r="E797" s="186" t="s">
        <v>1354</v>
      </c>
      <c r="F797" s="194"/>
      <c r="G797" s="188" t="s">
        <v>1355</v>
      </c>
      <c r="H797" s="418"/>
    </row>
    <row r="798" spans="1:8" ht="12.75">
      <c r="A798" s="412"/>
      <c r="B798" s="416"/>
      <c r="C798" s="120"/>
      <c r="D798" s="120"/>
      <c r="E798" s="186" t="s">
        <v>1356</v>
      </c>
      <c r="F798" s="194"/>
      <c r="G798" s="188" t="s">
        <v>1357</v>
      </c>
      <c r="H798" s="418"/>
    </row>
    <row r="799" spans="1:8" ht="12.75">
      <c r="A799" s="412"/>
      <c r="B799" s="416"/>
      <c r="C799" s="120"/>
      <c r="D799" s="120"/>
      <c r="E799" s="186" t="s">
        <v>1358</v>
      </c>
      <c r="F799" s="189" t="s">
        <v>1359</v>
      </c>
      <c r="G799" s="188" t="s">
        <v>1360</v>
      </c>
      <c r="H799" s="418"/>
    </row>
    <row r="800" spans="1:8" ht="12.75">
      <c r="A800" s="412"/>
      <c r="B800" s="416"/>
      <c r="C800" s="120"/>
      <c r="D800" s="120"/>
      <c r="E800" s="186" t="s">
        <v>1813</v>
      </c>
      <c r="F800" s="189" t="s">
        <v>1361</v>
      </c>
      <c r="G800" s="188" t="s">
        <v>1362</v>
      </c>
      <c r="H800" s="418"/>
    </row>
    <row r="801" spans="1:8" ht="12.75">
      <c r="A801" s="412"/>
      <c r="B801" s="416"/>
      <c r="C801" s="120"/>
      <c r="D801" s="120"/>
      <c r="E801" s="186" t="s">
        <v>1814</v>
      </c>
      <c r="F801" s="189" t="s">
        <v>1113</v>
      </c>
      <c r="G801" s="188" t="s">
        <v>1363</v>
      </c>
      <c r="H801" s="418"/>
    </row>
    <row r="802" spans="1:8" ht="12.75">
      <c r="A802" s="412"/>
      <c r="B802" s="416"/>
      <c r="C802" s="120"/>
      <c r="D802" s="120"/>
      <c r="E802" s="186" t="s">
        <v>1815</v>
      </c>
      <c r="F802" s="189" t="s">
        <v>1330</v>
      </c>
      <c r="G802" s="188" t="s">
        <v>1364</v>
      </c>
      <c r="H802" s="418"/>
    </row>
    <row r="803" spans="1:8" ht="22.5">
      <c r="A803" s="412"/>
      <c r="B803" s="416"/>
      <c r="C803" s="120"/>
      <c r="D803" s="120"/>
      <c r="E803" s="186" t="s">
        <v>1365</v>
      </c>
      <c r="F803" s="189" t="s">
        <v>958</v>
      </c>
      <c r="G803" s="188" t="s">
        <v>1366</v>
      </c>
      <c r="H803" s="418"/>
    </row>
    <row r="804" spans="1:8" ht="12.75">
      <c r="A804" s="412"/>
      <c r="B804" s="416"/>
      <c r="C804" s="120"/>
      <c r="D804" s="120"/>
      <c r="E804" s="186" t="s">
        <v>1367</v>
      </c>
      <c r="F804" s="189" t="s">
        <v>1113</v>
      </c>
      <c r="G804" s="188" t="s">
        <v>1368</v>
      </c>
      <c r="H804" s="418"/>
    </row>
    <row r="805" spans="1:8" ht="12.75">
      <c r="A805" s="412"/>
      <c r="B805" s="416"/>
      <c r="C805" s="120"/>
      <c r="D805" s="120"/>
      <c r="E805" s="186" t="s">
        <v>1816</v>
      </c>
      <c r="F805" s="189" t="s">
        <v>1113</v>
      </c>
      <c r="G805" s="192"/>
      <c r="H805" s="418"/>
    </row>
    <row r="806" spans="1:8" ht="12.75">
      <c r="A806" s="412"/>
      <c r="B806" s="416"/>
      <c r="C806" s="120"/>
      <c r="D806" s="120"/>
      <c r="E806" s="186" t="s">
        <v>1369</v>
      </c>
      <c r="F806" s="189" t="s">
        <v>916</v>
      </c>
      <c r="G806" s="188" t="s">
        <v>1370</v>
      </c>
      <c r="H806" s="418"/>
    </row>
    <row r="807" spans="1:8" ht="12.75">
      <c r="A807" s="412"/>
      <c r="B807" s="416"/>
      <c r="C807" s="120"/>
      <c r="D807" s="120"/>
      <c r="E807" s="186" t="s">
        <v>1817</v>
      </c>
      <c r="F807" s="189" t="s">
        <v>1113</v>
      </c>
      <c r="G807" s="192"/>
      <c r="H807" s="418"/>
    </row>
    <row r="808" spans="1:8" ht="22.5">
      <c r="A808" s="412"/>
      <c r="B808" s="416"/>
      <c r="C808" s="120"/>
      <c r="D808" s="120"/>
      <c r="E808" s="186" t="s">
        <v>1818</v>
      </c>
      <c r="F808" s="189" t="s">
        <v>1371</v>
      </c>
      <c r="G808" s="188" t="s">
        <v>1372</v>
      </c>
      <c r="H808" s="418"/>
    </row>
    <row r="809" spans="1:8" ht="12.75">
      <c r="A809" s="412"/>
      <c r="B809" s="416"/>
      <c r="C809" s="120"/>
      <c r="D809" s="120"/>
      <c r="E809" s="186" t="s">
        <v>1819</v>
      </c>
      <c r="F809" s="189" t="s">
        <v>1121</v>
      </c>
      <c r="G809" s="188" t="s">
        <v>1373</v>
      </c>
      <c r="H809" s="418"/>
    </row>
    <row r="810" spans="1:8" ht="12.75">
      <c r="A810" s="412"/>
      <c r="B810" s="416"/>
      <c r="C810" s="120"/>
      <c r="D810" s="120"/>
      <c r="E810" s="186" t="s">
        <v>1374</v>
      </c>
      <c r="F810" s="189" t="s">
        <v>1153</v>
      </c>
      <c r="G810" s="188" t="s">
        <v>1375</v>
      </c>
      <c r="H810" s="418"/>
    </row>
    <row r="811" spans="1:8" ht="12.75">
      <c r="A811" s="412"/>
      <c r="B811" s="416"/>
      <c r="C811" s="120"/>
      <c r="D811" s="120"/>
      <c r="E811" s="186" t="s">
        <v>1820</v>
      </c>
      <c r="F811" s="189" t="s">
        <v>916</v>
      </c>
      <c r="G811" s="192"/>
      <c r="H811" s="418"/>
    </row>
    <row r="812" spans="1:8" ht="12.75">
      <c r="A812" s="412"/>
      <c r="B812" s="416"/>
      <c r="C812" s="120"/>
      <c r="D812" s="120"/>
      <c r="E812" s="186" t="s">
        <v>1376</v>
      </c>
      <c r="F812" s="189" t="s">
        <v>1130</v>
      </c>
      <c r="G812" s="188" t="s">
        <v>1377</v>
      </c>
      <c r="H812" s="418"/>
    </row>
    <row r="813" spans="1:8" ht="12.75">
      <c r="A813" s="412"/>
      <c r="B813" s="416"/>
      <c r="C813" s="120"/>
      <c r="D813" s="120"/>
      <c r="E813" s="186" t="s">
        <v>1821</v>
      </c>
      <c r="F813" s="189" t="s">
        <v>1153</v>
      </c>
      <c r="G813" s="188" t="s">
        <v>1378</v>
      </c>
      <c r="H813" s="418"/>
    </row>
    <row r="814" spans="1:8" ht="12.75">
      <c r="A814" s="412"/>
      <c r="B814" s="416"/>
      <c r="C814" s="120"/>
      <c r="D814" s="120"/>
      <c r="E814" s="186" t="s">
        <v>1822</v>
      </c>
      <c r="F814" s="189" t="s">
        <v>1130</v>
      </c>
      <c r="G814" s="192"/>
      <c r="H814" s="418"/>
    </row>
    <row r="815" spans="1:8" ht="12.75">
      <c r="A815" s="412"/>
      <c r="B815" s="416"/>
      <c r="C815" s="120"/>
      <c r="D815" s="120"/>
      <c r="E815" s="186" t="s">
        <v>1823</v>
      </c>
      <c r="F815" s="189" t="s">
        <v>1379</v>
      </c>
      <c r="G815" s="188" t="s">
        <v>1380</v>
      </c>
      <c r="H815" s="418"/>
    </row>
    <row r="816" spans="1:8" ht="12.75">
      <c r="A816" s="412"/>
      <c r="B816" s="416"/>
      <c r="C816" s="120"/>
      <c r="D816" s="120"/>
      <c r="E816" s="186" t="s">
        <v>1824</v>
      </c>
      <c r="F816" s="189" t="s">
        <v>1130</v>
      </c>
      <c r="G816" s="188" t="s">
        <v>1381</v>
      </c>
      <c r="H816" s="418"/>
    </row>
    <row r="817" spans="1:8" ht="12.75">
      <c r="A817" s="412"/>
      <c r="B817" s="416"/>
      <c r="C817" s="120"/>
      <c r="D817" s="120"/>
      <c r="E817" s="186" t="s">
        <v>1825</v>
      </c>
      <c r="F817" s="189" t="s">
        <v>1382</v>
      </c>
      <c r="G817" s="188" t="s">
        <v>1383</v>
      </c>
      <c r="H817" s="418"/>
    </row>
    <row r="818" spans="1:8" ht="22.5">
      <c r="A818" s="412"/>
      <c r="B818" s="416"/>
      <c r="C818" s="120"/>
      <c r="D818" s="120"/>
      <c r="E818" s="186" t="s">
        <v>1826</v>
      </c>
      <c r="F818" s="189" t="s">
        <v>916</v>
      </c>
      <c r="G818" s="192"/>
      <c r="H818" s="418"/>
    </row>
    <row r="819" spans="1:8" ht="12.75">
      <c r="A819" s="412"/>
      <c r="B819" s="416"/>
      <c r="C819" s="120"/>
      <c r="D819" s="120"/>
      <c r="E819" s="186" t="s">
        <v>1384</v>
      </c>
      <c r="F819" s="189" t="s">
        <v>1385</v>
      </c>
      <c r="G819" s="188" t="s">
        <v>1386</v>
      </c>
      <c r="H819" s="418"/>
    </row>
    <row r="820" spans="1:8" ht="12.75">
      <c r="A820" s="412"/>
      <c r="B820" s="416"/>
      <c r="C820" s="120"/>
      <c r="D820" s="120"/>
      <c r="E820" s="186" t="s">
        <v>1387</v>
      </c>
      <c r="F820" s="189" t="s">
        <v>1127</v>
      </c>
      <c r="G820" s="188" t="s">
        <v>1128</v>
      </c>
      <c r="H820" s="418"/>
    </row>
    <row r="821" spans="1:8" ht="12.75">
      <c r="A821" s="412"/>
      <c r="B821" s="416"/>
      <c r="C821" s="120"/>
      <c r="D821" s="120"/>
      <c r="E821" s="186" t="s">
        <v>1388</v>
      </c>
      <c r="F821" s="189" t="s">
        <v>1113</v>
      </c>
      <c r="G821" s="188" t="s">
        <v>1389</v>
      </c>
      <c r="H821" s="418"/>
    </row>
    <row r="822" spans="1:8" ht="12.75">
      <c r="A822" s="412"/>
      <c r="B822" s="416"/>
      <c r="C822" s="120"/>
      <c r="D822" s="120"/>
      <c r="E822" s="186" t="s">
        <v>1390</v>
      </c>
      <c r="F822" s="189" t="s">
        <v>1113</v>
      </c>
      <c r="G822" s="188" t="s">
        <v>1389</v>
      </c>
      <c r="H822" s="418"/>
    </row>
    <row r="823" spans="1:8" ht="12.75">
      <c r="A823" s="412"/>
      <c r="B823" s="416"/>
      <c r="C823" s="120"/>
      <c r="D823" s="120"/>
      <c r="E823" s="186" t="s">
        <v>1827</v>
      </c>
      <c r="F823" s="194"/>
      <c r="G823" s="188" t="s">
        <v>1391</v>
      </c>
      <c r="H823" s="418"/>
    </row>
    <row r="824" spans="1:8" ht="12.75">
      <c r="A824" s="412"/>
      <c r="B824" s="416"/>
      <c r="C824" s="120"/>
      <c r="D824" s="120"/>
      <c r="E824" s="186" t="s">
        <v>959</v>
      </c>
      <c r="F824" s="194"/>
      <c r="G824" s="188" t="s">
        <v>1392</v>
      </c>
      <c r="H824" s="418"/>
    </row>
    <row r="825" spans="1:8" ht="12.75">
      <c r="A825" s="412"/>
      <c r="B825" s="416"/>
      <c r="C825" s="120"/>
      <c r="D825" s="120"/>
      <c r="E825" s="186" t="s">
        <v>1828</v>
      </c>
      <c r="F825" s="194"/>
      <c r="G825" s="188" t="s">
        <v>1393</v>
      </c>
      <c r="H825" s="418"/>
    </row>
    <row r="826" spans="1:8" ht="12.75">
      <c r="A826" s="412"/>
      <c r="B826" s="416"/>
      <c r="C826" s="120"/>
      <c r="D826" s="120"/>
      <c r="E826" s="186" t="s">
        <v>1829</v>
      </c>
      <c r="F826" s="194"/>
      <c r="G826" s="188" t="s">
        <v>1394</v>
      </c>
      <c r="H826" s="418"/>
    </row>
    <row r="827" spans="1:8" ht="12.75">
      <c r="A827" s="412"/>
      <c r="B827" s="416"/>
      <c r="C827" s="120"/>
      <c r="D827" s="120"/>
      <c r="E827" s="186" t="s">
        <v>1830</v>
      </c>
      <c r="F827" s="194"/>
      <c r="G827" s="188" t="s">
        <v>950</v>
      </c>
      <c r="H827" s="418"/>
    </row>
    <row r="828" spans="1:8" ht="12.75">
      <c r="A828" s="412"/>
      <c r="B828" s="416"/>
      <c r="C828" s="120"/>
      <c r="D828" s="120"/>
      <c r="E828" s="186" t="s">
        <v>1831</v>
      </c>
      <c r="F828" s="189" t="s">
        <v>1113</v>
      </c>
      <c r="G828" s="188" t="s">
        <v>1395</v>
      </c>
      <c r="H828" s="418"/>
    </row>
    <row r="829" spans="1:8" ht="12.75">
      <c r="A829" s="412"/>
      <c r="B829" s="416"/>
      <c r="C829" s="120"/>
      <c r="D829" s="120"/>
      <c r="E829" s="186" t="s">
        <v>1832</v>
      </c>
      <c r="F829" s="194"/>
      <c r="G829" s="188" t="s">
        <v>1396</v>
      </c>
      <c r="H829" s="418"/>
    </row>
    <row r="830" spans="1:8" ht="12.75">
      <c r="A830" s="412"/>
      <c r="B830" s="416"/>
      <c r="C830" s="120"/>
      <c r="D830" s="120"/>
      <c r="E830" s="186" t="s">
        <v>1397</v>
      </c>
      <c r="F830" s="194"/>
      <c r="G830" s="188" t="s">
        <v>1398</v>
      </c>
      <c r="H830" s="418"/>
    </row>
    <row r="831" spans="1:8" ht="22.5">
      <c r="A831" s="412"/>
      <c r="B831" s="416"/>
      <c r="C831" s="120"/>
      <c r="D831" s="120"/>
      <c r="E831" s="186" t="s">
        <v>1833</v>
      </c>
      <c r="F831" s="189" t="s">
        <v>1244</v>
      </c>
      <c r="G831" s="188" t="s">
        <v>1399</v>
      </c>
      <c r="H831" s="418"/>
    </row>
    <row r="832" spans="1:8" ht="12.75">
      <c r="A832" s="412"/>
      <c r="B832" s="416"/>
      <c r="C832" s="120"/>
      <c r="D832" s="120"/>
      <c r="E832" s="186" t="s">
        <v>1400</v>
      </c>
      <c r="F832" s="194"/>
      <c r="G832" s="188" t="s">
        <v>1401</v>
      </c>
      <c r="H832" s="418"/>
    </row>
    <row r="833" spans="1:8" ht="12.75">
      <c r="A833" s="412"/>
      <c r="B833" s="416"/>
      <c r="C833" s="120"/>
      <c r="D833" s="120"/>
      <c r="E833" s="186" t="s">
        <v>1837</v>
      </c>
      <c r="F833" s="189" t="s">
        <v>1244</v>
      </c>
      <c r="G833" s="188" t="s">
        <v>1402</v>
      </c>
      <c r="H833" s="418"/>
    </row>
    <row r="834" spans="1:8" ht="12.75">
      <c r="A834" s="412"/>
      <c r="B834" s="416"/>
      <c r="C834" s="120"/>
      <c r="D834" s="120"/>
      <c r="E834" s="186" t="s">
        <v>1838</v>
      </c>
      <c r="F834" s="189" t="s">
        <v>1403</v>
      </c>
      <c r="G834" s="188" t="s">
        <v>1404</v>
      </c>
      <c r="H834" s="418"/>
    </row>
    <row r="835" spans="1:8" ht="12.75">
      <c r="A835" s="412"/>
      <c r="B835" s="416"/>
      <c r="C835" s="120"/>
      <c r="D835" s="120"/>
      <c r="E835" s="186" t="s">
        <v>1405</v>
      </c>
      <c r="F835" s="189" t="s">
        <v>1406</v>
      </c>
      <c r="G835" s="188" t="s">
        <v>1407</v>
      </c>
      <c r="H835" s="418"/>
    </row>
    <row r="836" spans="1:8" ht="12.75">
      <c r="A836" s="412"/>
      <c r="B836" s="416"/>
      <c r="C836" s="120"/>
      <c r="D836" s="120"/>
      <c r="E836" s="186" t="s">
        <v>1839</v>
      </c>
      <c r="F836" s="189" t="s">
        <v>1210</v>
      </c>
      <c r="G836" s="188" t="s">
        <v>1408</v>
      </c>
      <c r="H836" s="418"/>
    </row>
    <row r="837" spans="1:8" ht="12.75">
      <c r="A837" s="412"/>
      <c r="B837" s="416"/>
      <c r="C837" s="120"/>
      <c r="D837" s="120"/>
      <c r="E837" s="186" t="s">
        <v>1840</v>
      </c>
      <c r="F837" s="194"/>
      <c r="G837" s="188" t="s">
        <v>1409</v>
      </c>
      <c r="H837" s="418"/>
    </row>
    <row r="838" spans="1:8" ht="12.75">
      <c r="A838" s="412"/>
      <c r="B838" s="416"/>
      <c r="C838" s="120"/>
      <c r="D838" s="120"/>
      <c r="E838" s="186" t="s">
        <v>1410</v>
      </c>
      <c r="F838" s="189" t="s">
        <v>1113</v>
      </c>
      <c r="G838" s="192"/>
      <c r="H838" s="418"/>
    </row>
    <row r="839" spans="1:8" ht="12.75">
      <c r="A839" s="412"/>
      <c r="B839" s="416"/>
      <c r="C839" s="120"/>
      <c r="D839" s="120"/>
      <c r="E839" s="186" t="s">
        <v>1411</v>
      </c>
      <c r="F839" s="189" t="s">
        <v>916</v>
      </c>
      <c r="G839" s="188" t="s">
        <v>1412</v>
      </c>
      <c r="H839" s="418"/>
    </row>
    <row r="840" spans="1:8" ht="12.75">
      <c r="A840" s="412"/>
      <c r="B840" s="416"/>
      <c r="C840" s="120"/>
      <c r="D840" s="120"/>
      <c r="E840" s="186" t="s">
        <v>1841</v>
      </c>
      <c r="F840" s="194"/>
      <c r="G840" s="188" t="s">
        <v>1413</v>
      </c>
      <c r="H840" s="418"/>
    </row>
    <row r="841" spans="1:8" ht="22.5">
      <c r="A841" s="412"/>
      <c r="B841" s="416"/>
      <c r="C841" s="120"/>
      <c r="D841" s="120"/>
      <c r="E841" s="186" t="s">
        <v>1842</v>
      </c>
      <c r="F841" s="194"/>
      <c r="G841" s="188" t="s">
        <v>1414</v>
      </c>
      <c r="H841" s="418"/>
    </row>
    <row r="842" spans="1:8" ht="12.75">
      <c r="A842" s="412"/>
      <c r="B842" s="416"/>
      <c r="C842" s="120"/>
      <c r="D842" s="120"/>
      <c r="E842" s="186" t="s">
        <v>1843</v>
      </c>
      <c r="F842" s="194"/>
      <c r="G842" s="188" t="s">
        <v>1035</v>
      </c>
      <c r="H842" s="418"/>
    </row>
    <row r="843" spans="1:8" ht="12.75">
      <c r="A843" s="412"/>
      <c r="B843" s="416"/>
      <c r="C843" s="120"/>
      <c r="D843" s="120"/>
      <c r="E843" s="186" t="s">
        <v>1415</v>
      </c>
      <c r="F843" s="189" t="s">
        <v>1416</v>
      </c>
      <c r="G843" s="188" t="s">
        <v>1417</v>
      </c>
      <c r="H843" s="418"/>
    </row>
    <row r="844" spans="1:8" ht="12.75">
      <c r="A844" s="412"/>
      <c r="B844" s="416"/>
      <c r="C844" s="120"/>
      <c r="D844" s="120"/>
      <c r="E844" s="186" t="s">
        <v>1418</v>
      </c>
      <c r="F844" s="189" t="s">
        <v>1416</v>
      </c>
      <c r="G844" s="188" t="s">
        <v>1419</v>
      </c>
      <c r="H844" s="418"/>
    </row>
    <row r="845" spans="1:8" ht="12.75">
      <c r="A845" s="412"/>
      <c r="B845" s="416"/>
      <c r="C845" s="120"/>
      <c r="D845" s="120"/>
      <c r="E845" s="186" t="s">
        <v>1420</v>
      </c>
      <c r="F845" s="189" t="s">
        <v>1302</v>
      </c>
      <c r="G845" s="188" t="s">
        <v>1421</v>
      </c>
      <c r="H845" s="418"/>
    </row>
    <row r="846" spans="1:8" ht="12.75">
      <c r="A846" s="412"/>
      <c r="B846" s="416"/>
      <c r="C846" s="120"/>
      <c r="D846" s="120"/>
      <c r="E846" s="186" t="s">
        <v>1422</v>
      </c>
      <c r="F846" s="189" t="s">
        <v>1423</v>
      </c>
      <c r="G846" s="188" t="s">
        <v>1424</v>
      </c>
      <c r="H846" s="418"/>
    </row>
    <row r="847" spans="1:8" ht="12.75">
      <c r="A847" s="412"/>
      <c r="B847" s="416"/>
      <c r="C847" s="120"/>
      <c r="D847" s="120"/>
      <c r="E847" s="186" t="s">
        <v>1844</v>
      </c>
      <c r="F847" s="189" t="s">
        <v>958</v>
      </c>
      <c r="G847" s="188" t="s">
        <v>1425</v>
      </c>
      <c r="H847" s="418"/>
    </row>
    <row r="848" spans="1:8" ht="12.75">
      <c r="A848" s="412"/>
      <c r="B848" s="416"/>
      <c r="C848" s="120"/>
      <c r="D848" s="120"/>
      <c r="E848" s="186" t="s">
        <v>1426</v>
      </c>
      <c r="F848" s="189" t="s">
        <v>916</v>
      </c>
      <c r="G848" s="188" t="s">
        <v>1427</v>
      </c>
      <c r="H848" s="418"/>
    </row>
    <row r="849" spans="1:8" ht="12.75">
      <c r="A849" s="412"/>
      <c r="B849" s="416"/>
      <c r="C849" s="120"/>
      <c r="D849" s="120"/>
      <c r="E849" s="186" t="s">
        <v>1845</v>
      </c>
      <c r="F849" s="189" t="s">
        <v>1217</v>
      </c>
      <c r="G849" s="188" t="s">
        <v>1428</v>
      </c>
      <c r="H849" s="418"/>
    </row>
    <row r="850" spans="1:8" ht="12.75">
      <c r="A850" s="412"/>
      <c r="B850" s="416"/>
      <c r="C850" s="120"/>
      <c r="D850" s="120"/>
      <c r="E850" s="186" t="s">
        <v>1846</v>
      </c>
      <c r="F850" s="194"/>
      <c r="G850" s="188" t="s">
        <v>1429</v>
      </c>
      <c r="H850" s="418"/>
    </row>
    <row r="851" spans="1:8" ht="22.5">
      <c r="A851" s="412"/>
      <c r="B851" s="416"/>
      <c r="C851" s="120"/>
      <c r="D851" s="120"/>
      <c r="E851" s="186" t="s">
        <v>1848</v>
      </c>
      <c r="F851" s="194"/>
      <c r="G851" s="188" t="s">
        <v>1430</v>
      </c>
      <c r="H851" s="418"/>
    </row>
    <row r="852" spans="1:8" ht="22.5">
      <c r="A852" s="412"/>
      <c r="B852" s="416"/>
      <c r="C852" s="120"/>
      <c r="D852" s="120"/>
      <c r="E852" s="186" t="s">
        <v>1849</v>
      </c>
      <c r="F852" s="194"/>
      <c r="G852" s="188" t="s">
        <v>1431</v>
      </c>
      <c r="H852" s="418"/>
    </row>
    <row r="853" spans="1:8" ht="12.75">
      <c r="A853" s="412"/>
      <c r="B853" s="416"/>
      <c r="C853" s="120"/>
      <c r="D853" s="120"/>
      <c r="E853" s="186" t="s">
        <v>1852</v>
      </c>
      <c r="F853" s="194"/>
      <c r="G853" s="188" t="s">
        <v>1432</v>
      </c>
      <c r="H853" s="418"/>
    </row>
    <row r="854" spans="1:8" ht="12.75">
      <c r="A854" s="412"/>
      <c r="B854" s="416"/>
      <c r="C854" s="120"/>
      <c r="D854" s="120"/>
      <c r="E854" s="186" t="s">
        <v>1853</v>
      </c>
      <c r="F854" s="194"/>
      <c r="G854" s="188" t="s">
        <v>1433</v>
      </c>
      <c r="H854" s="418"/>
    </row>
    <row r="855" spans="1:8" ht="12.75">
      <c r="A855" s="412"/>
      <c r="B855" s="416"/>
      <c r="C855" s="120"/>
      <c r="D855" s="120"/>
      <c r="E855" s="186" t="s">
        <v>1854</v>
      </c>
      <c r="F855" s="194"/>
      <c r="G855" s="188" t="s">
        <v>1434</v>
      </c>
      <c r="H855" s="418"/>
    </row>
    <row r="856" spans="1:8" ht="12.75">
      <c r="A856" s="412"/>
      <c r="B856" s="416"/>
      <c r="C856" s="120"/>
      <c r="D856" s="120"/>
      <c r="E856" s="186" t="s">
        <v>1855</v>
      </c>
      <c r="F856" s="189" t="s">
        <v>1435</v>
      </c>
      <c r="G856" s="188" t="s">
        <v>1436</v>
      </c>
      <c r="H856" s="418"/>
    </row>
    <row r="857" spans="1:8" ht="12.75">
      <c r="A857" s="412"/>
      <c r="B857" s="416"/>
      <c r="C857" s="120"/>
      <c r="D857" s="120"/>
      <c r="E857" s="186" t="s">
        <v>1856</v>
      </c>
      <c r="F857" s="189" t="s">
        <v>1113</v>
      </c>
      <c r="G857" s="188" t="s">
        <v>1437</v>
      </c>
      <c r="H857" s="418"/>
    </row>
    <row r="858" spans="1:8" ht="12.75">
      <c r="A858" s="412"/>
      <c r="B858" s="416"/>
      <c r="C858" s="120"/>
      <c r="D858" s="120"/>
      <c r="E858" s="186" t="s">
        <v>1857</v>
      </c>
      <c r="F858" s="189" t="s">
        <v>1113</v>
      </c>
      <c r="G858" s="188" t="s">
        <v>1438</v>
      </c>
      <c r="H858" s="418"/>
    </row>
    <row r="859" spans="1:8" ht="22.5">
      <c r="A859" s="412"/>
      <c r="B859" s="416"/>
      <c r="C859" s="120"/>
      <c r="D859" s="120"/>
      <c r="E859" s="186" t="s">
        <v>1439</v>
      </c>
      <c r="F859" s="189" t="s">
        <v>916</v>
      </c>
      <c r="G859" s="188" t="s">
        <v>1440</v>
      </c>
      <c r="H859" s="418"/>
    </row>
    <row r="860" spans="1:8" ht="12.75">
      <c r="A860" s="412"/>
      <c r="B860" s="416"/>
      <c r="C860" s="120"/>
      <c r="D860" s="120"/>
      <c r="E860" s="186" t="s">
        <v>1441</v>
      </c>
      <c r="F860" s="189" t="s">
        <v>1113</v>
      </c>
      <c r="G860" s="188" t="s">
        <v>1077</v>
      </c>
      <c r="H860" s="418"/>
    </row>
    <row r="861" spans="1:8" ht="12.75">
      <c r="A861" s="412"/>
      <c r="B861" s="416"/>
      <c r="C861" s="120"/>
      <c r="D861" s="120"/>
      <c r="E861" s="186" t="s">
        <v>1442</v>
      </c>
      <c r="F861" s="189" t="s">
        <v>1121</v>
      </c>
      <c r="G861" s="188" t="s">
        <v>1443</v>
      </c>
      <c r="H861" s="418"/>
    </row>
    <row r="862" spans="1:8" ht="12.75">
      <c r="A862" s="412"/>
      <c r="B862" s="416"/>
      <c r="C862" s="120"/>
      <c r="D862" s="120"/>
      <c r="E862" s="186" t="s">
        <v>1444</v>
      </c>
      <c r="F862" s="189" t="s">
        <v>1113</v>
      </c>
      <c r="G862" s="188" t="s">
        <v>1445</v>
      </c>
      <c r="H862" s="418"/>
    </row>
    <row r="863" spans="1:8" ht="12.75">
      <c r="A863" s="412"/>
      <c r="B863" s="416"/>
      <c r="C863" s="120"/>
      <c r="D863" s="120"/>
      <c r="E863" s="186" t="s">
        <v>1858</v>
      </c>
      <c r="F863" s="189" t="s">
        <v>1121</v>
      </c>
      <c r="G863" s="188" t="s">
        <v>1446</v>
      </c>
      <c r="H863" s="418"/>
    </row>
    <row r="864" spans="1:8" ht="12.75">
      <c r="A864" s="412"/>
      <c r="B864" s="416"/>
      <c r="C864" s="120"/>
      <c r="D864" s="120"/>
      <c r="E864" s="186" t="s">
        <v>1447</v>
      </c>
      <c r="F864" s="189" t="s">
        <v>1113</v>
      </c>
      <c r="G864" s="188" t="s">
        <v>1448</v>
      </c>
      <c r="H864" s="418"/>
    </row>
    <row r="865" spans="1:8" ht="12.75">
      <c r="A865" s="412"/>
      <c r="B865" s="416"/>
      <c r="C865" s="120"/>
      <c r="D865" s="120"/>
      <c r="E865" s="186" t="s">
        <v>1859</v>
      </c>
      <c r="F865" s="189" t="s">
        <v>916</v>
      </c>
      <c r="G865" s="188" t="s">
        <v>1449</v>
      </c>
      <c r="H865" s="418"/>
    </row>
    <row r="866" spans="1:8" ht="12.75">
      <c r="A866" s="412"/>
      <c r="B866" s="416"/>
      <c r="C866" s="120"/>
      <c r="D866" s="120"/>
      <c r="E866" s="186" t="s">
        <v>1860</v>
      </c>
      <c r="F866" s="189" t="s">
        <v>916</v>
      </c>
      <c r="G866" s="188" t="s">
        <v>1450</v>
      </c>
      <c r="H866" s="418"/>
    </row>
    <row r="867" spans="1:8" ht="12.75">
      <c r="A867" s="412"/>
      <c r="B867" s="416"/>
      <c r="C867" s="120"/>
      <c r="D867" s="120"/>
      <c r="E867" s="186" t="s">
        <v>1451</v>
      </c>
      <c r="F867" s="189" t="s">
        <v>1113</v>
      </c>
      <c r="G867" s="188" t="s">
        <v>1452</v>
      </c>
      <c r="H867" s="418"/>
    </row>
    <row r="868" spans="1:8" ht="12.75">
      <c r="A868" s="412"/>
      <c r="B868" s="416"/>
      <c r="C868" s="120"/>
      <c r="D868" s="120"/>
      <c r="E868" s="186" t="s">
        <v>1861</v>
      </c>
      <c r="F868" s="189" t="s">
        <v>916</v>
      </c>
      <c r="G868" s="188" t="s">
        <v>1453</v>
      </c>
      <c r="H868" s="418"/>
    </row>
    <row r="869" spans="1:8" ht="12.75">
      <c r="A869" s="412"/>
      <c r="B869" s="416"/>
      <c r="C869" s="120"/>
      <c r="D869" s="120"/>
      <c r="E869" s="186" t="s">
        <v>1454</v>
      </c>
      <c r="F869" s="189" t="s">
        <v>1113</v>
      </c>
      <c r="G869" s="188" t="s">
        <v>1455</v>
      </c>
      <c r="H869" s="418"/>
    </row>
    <row r="870" spans="1:8" ht="12.75">
      <c r="A870" s="412"/>
      <c r="B870" s="416"/>
      <c r="C870" s="120"/>
      <c r="D870" s="120"/>
      <c r="E870" s="186" t="s">
        <v>1456</v>
      </c>
      <c r="F870" s="194"/>
      <c r="G870" s="188" t="s">
        <v>1457</v>
      </c>
      <c r="H870" s="418"/>
    </row>
    <row r="871" spans="1:8" ht="12.75">
      <c r="A871" s="412"/>
      <c r="B871" s="416"/>
      <c r="C871" s="120"/>
      <c r="D871" s="120"/>
      <c r="E871" s="186" t="s">
        <v>1862</v>
      </c>
      <c r="F871" s="194"/>
      <c r="G871" s="188" t="s">
        <v>1458</v>
      </c>
      <c r="H871" s="418"/>
    </row>
    <row r="872" spans="1:8" ht="12.75">
      <c r="A872" s="412"/>
      <c r="B872" s="416"/>
      <c r="C872" s="120"/>
      <c r="D872" s="120"/>
      <c r="E872" s="186" t="s">
        <v>1459</v>
      </c>
      <c r="F872" s="189" t="s">
        <v>1121</v>
      </c>
      <c r="G872" s="188" t="s">
        <v>1460</v>
      </c>
      <c r="H872" s="418"/>
    </row>
    <row r="873" spans="1:8" ht="12.75">
      <c r="A873" s="412"/>
      <c r="B873" s="416"/>
      <c r="C873" s="120"/>
      <c r="D873" s="120"/>
      <c r="E873" s="186" t="s">
        <v>1461</v>
      </c>
      <c r="F873" s="189" t="s">
        <v>1121</v>
      </c>
      <c r="G873" s="188" t="s">
        <v>1462</v>
      </c>
      <c r="H873" s="418"/>
    </row>
    <row r="874" spans="1:8" ht="12.75">
      <c r="A874" s="412"/>
      <c r="B874" s="416"/>
      <c r="C874" s="120"/>
      <c r="D874" s="120"/>
      <c r="E874" s="186" t="s">
        <v>1463</v>
      </c>
      <c r="F874" s="189" t="s">
        <v>1113</v>
      </c>
      <c r="G874" s="188" t="s">
        <v>1464</v>
      </c>
      <c r="H874" s="418"/>
    </row>
    <row r="875" spans="1:8" ht="12.75">
      <c r="A875" s="412"/>
      <c r="B875" s="416"/>
      <c r="C875" s="120"/>
      <c r="D875" s="120"/>
      <c r="E875" s="186" t="s">
        <v>1465</v>
      </c>
      <c r="F875" s="189" t="s">
        <v>1416</v>
      </c>
      <c r="G875" s="188" t="s">
        <v>1466</v>
      </c>
      <c r="H875" s="418"/>
    </row>
    <row r="876" spans="1:8" ht="12.75">
      <c r="A876" s="412"/>
      <c r="B876" s="416"/>
      <c r="C876" s="120"/>
      <c r="D876" s="120"/>
      <c r="E876" s="186" t="s">
        <v>1863</v>
      </c>
      <c r="F876" s="189" t="s">
        <v>1142</v>
      </c>
      <c r="G876" s="188" t="s">
        <v>1467</v>
      </c>
      <c r="H876" s="418"/>
    </row>
    <row r="877" spans="1:8" ht="12.75">
      <c r="A877" s="412"/>
      <c r="B877" s="416"/>
      <c r="C877" s="120"/>
      <c r="D877" s="120"/>
      <c r="E877" s="186" t="s">
        <v>1468</v>
      </c>
      <c r="F877" s="189" t="s">
        <v>1217</v>
      </c>
      <c r="G877" s="188" t="s">
        <v>1469</v>
      </c>
      <c r="H877" s="418"/>
    </row>
    <row r="878" spans="1:8" ht="12.75">
      <c r="A878" s="412"/>
      <c r="B878" s="416"/>
      <c r="C878" s="120"/>
      <c r="D878" s="120"/>
      <c r="E878" s="186" t="s">
        <v>1470</v>
      </c>
      <c r="F878" s="189" t="s">
        <v>1471</v>
      </c>
      <c r="G878" s="188" t="s">
        <v>1472</v>
      </c>
      <c r="H878" s="418"/>
    </row>
    <row r="879" spans="1:8" ht="12.75">
      <c r="A879" s="412"/>
      <c r="B879" s="416"/>
      <c r="C879" s="120"/>
      <c r="D879" s="120"/>
      <c r="E879" s="186" t="s">
        <v>1864</v>
      </c>
      <c r="F879" s="189" t="s">
        <v>1473</v>
      </c>
      <c r="G879" s="188" t="s">
        <v>1474</v>
      </c>
      <c r="H879" s="418"/>
    </row>
    <row r="880" spans="1:8" ht="12.75">
      <c r="A880" s="412"/>
      <c r="B880" s="416"/>
      <c r="C880" s="120"/>
      <c r="D880" s="120"/>
      <c r="E880" s="186" t="s">
        <v>1865</v>
      </c>
      <c r="F880" s="189" t="s">
        <v>958</v>
      </c>
      <c r="G880" s="188" t="s">
        <v>1475</v>
      </c>
      <c r="H880" s="418"/>
    </row>
    <row r="881" spans="1:8" ht="22.5">
      <c r="A881" s="412"/>
      <c r="B881" s="416"/>
      <c r="C881" s="120"/>
      <c r="D881" s="120"/>
      <c r="E881" s="186" t="s">
        <v>1866</v>
      </c>
      <c r="F881" s="189" t="s">
        <v>1113</v>
      </c>
      <c r="G881" s="188" t="s">
        <v>1476</v>
      </c>
      <c r="H881" s="418"/>
    </row>
    <row r="882" spans="1:8" ht="12.75">
      <c r="A882" s="412"/>
      <c r="B882" s="416"/>
      <c r="C882" s="120"/>
      <c r="D882" s="120"/>
      <c r="E882" s="186" t="s">
        <v>1867</v>
      </c>
      <c r="F882" s="194"/>
      <c r="G882" s="188" t="s">
        <v>1477</v>
      </c>
      <c r="H882" s="418"/>
    </row>
    <row r="883" spans="1:8" ht="12.75">
      <c r="A883" s="412"/>
      <c r="B883" s="416"/>
      <c r="C883" s="120"/>
      <c r="D883" s="120"/>
      <c r="E883" s="186" t="s">
        <v>1868</v>
      </c>
      <c r="F883" s="189" t="s">
        <v>1478</v>
      </c>
      <c r="G883" s="188" t="s">
        <v>1479</v>
      </c>
      <c r="H883" s="418"/>
    </row>
    <row r="884" spans="1:8" ht="12.75">
      <c r="A884" s="412"/>
      <c r="B884" s="416"/>
      <c r="C884" s="120"/>
      <c r="D884" s="120"/>
      <c r="E884" s="186" t="s">
        <v>1480</v>
      </c>
      <c r="F884" s="189" t="s">
        <v>1327</v>
      </c>
      <c r="G884" s="188" t="s">
        <v>1481</v>
      </c>
      <c r="H884" s="418"/>
    </row>
    <row r="885" spans="1:8" ht="12.75">
      <c r="A885" s="412"/>
      <c r="B885" s="416"/>
      <c r="C885" s="120"/>
      <c r="D885" s="120"/>
      <c r="E885" s="186" t="s">
        <v>1869</v>
      </c>
      <c r="F885" s="189" t="s">
        <v>1382</v>
      </c>
      <c r="G885" s="188" t="s">
        <v>1482</v>
      </c>
      <c r="H885" s="418"/>
    </row>
    <row r="886" spans="1:8" ht="12.75">
      <c r="A886" s="412"/>
      <c r="B886" s="416"/>
      <c r="C886" s="120"/>
      <c r="D886" s="120"/>
      <c r="E886" s="186" t="s">
        <v>1870</v>
      </c>
      <c r="F886" s="189" t="s">
        <v>1483</v>
      </c>
      <c r="G886" s="188" t="s">
        <v>1484</v>
      </c>
      <c r="H886" s="418"/>
    </row>
    <row r="887" spans="1:8" ht="12.75">
      <c r="A887" s="412"/>
      <c r="B887" s="416"/>
      <c r="C887" s="120"/>
      <c r="D887" s="120"/>
      <c r="E887" s="186" t="s">
        <v>1485</v>
      </c>
      <c r="F887" s="189" t="s">
        <v>1486</v>
      </c>
      <c r="G887" s="188" t="s">
        <v>1487</v>
      </c>
      <c r="H887" s="418"/>
    </row>
    <row r="888" spans="1:8" ht="12.75">
      <c r="A888" s="412"/>
      <c r="B888" s="416"/>
      <c r="C888" s="120"/>
      <c r="D888" s="120"/>
      <c r="E888" s="186" t="s">
        <v>1871</v>
      </c>
      <c r="F888" s="189" t="s">
        <v>1121</v>
      </c>
      <c r="G888" s="188" t="s">
        <v>1488</v>
      </c>
      <c r="H888" s="418"/>
    </row>
    <row r="889" spans="1:8" ht="22.5">
      <c r="A889" s="412"/>
      <c r="B889" s="416"/>
      <c r="C889" s="120"/>
      <c r="D889" s="120"/>
      <c r="E889" s="186" t="s">
        <v>1872</v>
      </c>
      <c r="F889" s="194"/>
      <c r="G889" s="188" t="s">
        <v>1489</v>
      </c>
      <c r="H889" s="418"/>
    </row>
    <row r="890" spans="1:8" ht="12.75">
      <c r="A890" s="412"/>
      <c r="B890" s="416"/>
      <c r="C890" s="120"/>
      <c r="D890" s="120"/>
      <c r="E890" s="186" t="s">
        <v>1873</v>
      </c>
      <c r="F890" s="194"/>
      <c r="G890" s="188" t="s">
        <v>1490</v>
      </c>
      <c r="H890" s="418"/>
    </row>
    <row r="891" spans="1:8" ht="12.75">
      <c r="A891" s="412"/>
      <c r="B891" s="416"/>
      <c r="C891" s="120"/>
      <c r="D891" s="120"/>
      <c r="E891" s="186" t="s">
        <v>1874</v>
      </c>
      <c r="F891" s="194"/>
      <c r="G891" s="188" t="s">
        <v>1491</v>
      </c>
      <c r="H891" s="418"/>
    </row>
    <row r="892" spans="1:8" ht="22.5">
      <c r="A892" s="412"/>
      <c r="B892" s="416"/>
      <c r="C892" s="120"/>
      <c r="D892" s="120"/>
      <c r="E892" s="186" t="s">
        <v>1875</v>
      </c>
      <c r="F892" s="194"/>
      <c r="G892" s="188" t="s">
        <v>1492</v>
      </c>
      <c r="H892" s="418"/>
    </row>
    <row r="893" spans="1:8" ht="12.75">
      <c r="A893" s="412"/>
      <c r="B893" s="416"/>
      <c r="C893" s="120"/>
      <c r="D893" s="120"/>
      <c r="E893" s="186" t="s">
        <v>1876</v>
      </c>
      <c r="F893" s="194"/>
      <c r="G893" s="188" t="s">
        <v>1493</v>
      </c>
      <c r="H893" s="418"/>
    </row>
    <row r="894" spans="1:8" ht="22.5">
      <c r="A894" s="412"/>
      <c r="B894" s="416"/>
      <c r="C894" s="120"/>
      <c r="D894" s="120"/>
      <c r="E894" s="186" t="s">
        <v>1494</v>
      </c>
      <c r="F894" s="194"/>
      <c r="G894" s="188" t="s">
        <v>1495</v>
      </c>
      <c r="H894" s="418"/>
    </row>
    <row r="895" spans="1:8" ht="22.5">
      <c r="A895" s="412"/>
      <c r="B895" s="416"/>
      <c r="C895" s="120"/>
      <c r="D895" s="120"/>
      <c r="E895" s="186" t="s">
        <v>1877</v>
      </c>
      <c r="F895" s="194"/>
      <c r="G895" s="188" t="s">
        <v>1496</v>
      </c>
      <c r="H895" s="418"/>
    </row>
    <row r="896" spans="1:8" ht="12.75">
      <c r="A896" s="412"/>
      <c r="B896" s="416"/>
      <c r="C896" s="120"/>
      <c r="D896" s="120"/>
      <c r="E896" s="186" t="s">
        <v>1879</v>
      </c>
      <c r="F896" s="189" t="s">
        <v>1142</v>
      </c>
      <c r="G896" s="188" t="s">
        <v>1497</v>
      </c>
      <c r="H896" s="418"/>
    </row>
    <row r="897" spans="1:8" ht="12.75">
      <c r="A897" s="412"/>
      <c r="B897" s="416"/>
      <c r="C897" s="120"/>
      <c r="D897" s="120"/>
      <c r="E897" s="186" t="s">
        <v>1498</v>
      </c>
      <c r="F897" s="194"/>
      <c r="G897" s="188" t="s">
        <v>1499</v>
      </c>
      <c r="H897" s="418"/>
    </row>
    <row r="898" spans="1:8" ht="22.5">
      <c r="A898" s="412"/>
      <c r="B898" s="416"/>
      <c r="C898" s="120"/>
      <c r="D898" s="120"/>
      <c r="E898" s="186" t="s">
        <v>1500</v>
      </c>
      <c r="F898" s="189" t="s">
        <v>1113</v>
      </c>
      <c r="G898" s="188" t="s">
        <v>1501</v>
      </c>
      <c r="H898" s="418"/>
    </row>
    <row r="899" spans="1:8" ht="12.75">
      <c r="A899" s="412"/>
      <c r="B899" s="416"/>
      <c r="C899" s="120"/>
      <c r="D899" s="120"/>
      <c r="E899" s="186" t="s">
        <v>1502</v>
      </c>
      <c r="F899" s="194"/>
      <c r="G899" s="188" t="s">
        <v>1503</v>
      </c>
      <c r="H899" s="418"/>
    </row>
    <row r="900" spans="1:8" ht="12.75">
      <c r="A900" s="412"/>
      <c r="B900" s="416"/>
      <c r="C900" s="120"/>
      <c r="D900" s="120"/>
      <c r="E900" s="186" t="s">
        <v>1504</v>
      </c>
      <c r="F900" s="189" t="s">
        <v>1505</v>
      </c>
      <c r="G900" s="188" t="s">
        <v>1506</v>
      </c>
      <c r="H900" s="418"/>
    </row>
    <row r="901" spans="1:8" ht="12.75">
      <c r="A901" s="412"/>
      <c r="B901" s="416"/>
      <c r="C901" s="120"/>
      <c r="D901" s="120"/>
      <c r="E901" s="186" t="s">
        <v>1880</v>
      </c>
      <c r="F901" s="189" t="s">
        <v>1113</v>
      </c>
      <c r="G901" s="192"/>
      <c r="H901" s="418"/>
    </row>
    <row r="902" spans="1:8" ht="12.75">
      <c r="A902" s="412"/>
      <c r="B902" s="416"/>
      <c r="C902" s="120"/>
      <c r="D902" s="120"/>
      <c r="E902" s="186" t="s">
        <v>984</v>
      </c>
      <c r="F902" s="194"/>
      <c r="G902" s="188" t="s">
        <v>1507</v>
      </c>
      <c r="H902" s="418"/>
    </row>
    <row r="903" spans="1:8" ht="22.5">
      <c r="A903" s="412"/>
      <c r="B903" s="416"/>
      <c r="C903" s="120"/>
      <c r="D903" s="120"/>
      <c r="E903" s="186" t="s">
        <v>1881</v>
      </c>
      <c r="F903" s="189" t="s">
        <v>1113</v>
      </c>
      <c r="G903" s="192"/>
      <c r="H903" s="418"/>
    </row>
    <row r="904" spans="1:8" ht="12.75">
      <c r="A904" s="412"/>
      <c r="B904" s="416"/>
      <c r="C904" s="120"/>
      <c r="D904" s="120"/>
      <c r="E904" s="186" t="s">
        <v>1508</v>
      </c>
      <c r="F904" s="189" t="s">
        <v>916</v>
      </c>
      <c r="G904" s="188" t="s">
        <v>1509</v>
      </c>
      <c r="H904" s="418"/>
    </row>
    <row r="905" spans="1:8" ht="12.75">
      <c r="A905" s="412"/>
      <c r="B905" s="416"/>
      <c r="C905" s="120"/>
      <c r="D905" s="120"/>
      <c r="E905" s="186" t="s">
        <v>1510</v>
      </c>
      <c r="F905" s="189" t="s">
        <v>1121</v>
      </c>
      <c r="G905" s="188" t="s">
        <v>1511</v>
      </c>
      <c r="H905" s="418"/>
    </row>
    <row r="906" spans="1:8" ht="12.75">
      <c r="A906" s="412"/>
      <c r="B906" s="416"/>
      <c r="C906" s="120"/>
      <c r="D906" s="120"/>
      <c r="E906" s="186" t="s">
        <v>1882</v>
      </c>
      <c r="F906" s="189" t="s">
        <v>1121</v>
      </c>
      <c r="G906" s="188" t="s">
        <v>1512</v>
      </c>
      <c r="H906" s="418"/>
    </row>
    <row r="907" spans="1:8" ht="12.75">
      <c r="A907" s="412"/>
      <c r="B907" s="416"/>
      <c r="C907" s="120"/>
      <c r="D907" s="120"/>
      <c r="E907" s="186" t="s">
        <v>1883</v>
      </c>
      <c r="F907" s="189" t="s">
        <v>1113</v>
      </c>
      <c r="G907" s="188" t="s">
        <v>1513</v>
      </c>
      <c r="H907" s="418"/>
    </row>
    <row r="908" spans="1:8" ht="12.75">
      <c r="A908" s="412"/>
      <c r="B908" s="416"/>
      <c r="C908" s="120"/>
      <c r="D908" s="120"/>
      <c r="E908" s="186" t="s">
        <v>1514</v>
      </c>
      <c r="F908" s="189" t="s">
        <v>958</v>
      </c>
      <c r="G908" s="188" t="s">
        <v>1515</v>
      </c>
      <c r="H908" s="418"/>
    </row>
    <row r="909" spans="1:8" ht="12.75">
      <c r="A909" s="412"/>
      <c r="B909" s="416"/>
      <c r="C909" s="120"/>
      <c r="D909" s="120"/>
      <c r="E909" s="186" t="s">
        <v>1884</v>
      </c>
      <c r="F909" s="189" t="s">
        <v>916</v>
      </c>
      <c r="G909" s="188" t="s">
        <v>1516</v>
      </c>
      <c r="H909" s="418"/>
    </row>
    <row r="910" spans="1:8" ht="22.5">
      <c r="A910" s="412"/>
      <c r="B910" s="416"/>
      <c r="C910" s="120"/>
      <c r="D910" s="120"/>
      <c r="E910" s="186" t="s">
        <v>1517</v>
      </c>
      <c r="F910" s="189" t="s">
        <v>916</v>
      </c>
      <c r="G910" s="188" t="s">
        <v>1518</v>
      </c>
      <c r="H910" s="418"/>
    </row>
    <row r="911" spans="1:8" ht="12.75">
      <c r="A911" s="412"/>
      <c r="B911" s="416"/>
      <c r="C911" s="120"/>
      <c r="D911" s="120"/>
      <c r="E911" s="186" t="s">
        <v>1519</v>
      </c>
      <c r="F911" s="189" t="s">
        <v>1113</v>
      </c>
      <c r="G911" s="188" t="s">
        <v>1520</v>
      </c>
      <c r="H911" s="418"/>
    </row>
    <row r="912" spans="1:8" ht="12.75">
      <c r="A912" s="412"/>
      <c r="B912" s="416"/>
      <c r="C912" s="120"/>
      <c r="D912" s="120"/>
      <c r="E912" s="186" t="s">
        <v>1885</v>
      </c>
      <c r="F912" s="189" t="s">
        <v>1521</v>
      </c>
      <c r="G912" s="188" t="s">
        <v>1522</v>
      </c>
      <c r="H912" s="418"/>
    </row>
    <row r="913" spans="1:8" ht="12.75">
      <c r="A913" s="412"/>
      <c r="B913" s="416"/>
      <c r="C913" s="120"/>
      <c r="D913" s="120"/>
      <c r="E913" s="186" t="s">
        <v>1523</v>
      </c>
      <c r="F913" s="189" t="s">
        <v>1113</v>
      </c>
      <c r="G913" s="188" t="s">
        <v>1524</v>
      </c>
      <c r="H913" s="418"/>
    </row>
    <row r="914" spans="1:8" ht="22.5">
      <c r="A914" s="412"/>
      <c r="B914" s="416"/>
      <c r="C914" s="120"/>
      <c r="D914" s="120"/>
      <c r="E914" s="186" t="s">
        <v>1886</v>
      </c>
      <c r="F914" s="189" t="s">
        <v>1525</v>
      </c>
      <c r="G914" s="188" t="s">
        <v>1526</v>
      </c>
      <c r="H914" s="418"/>
    </row>
    <row r="915" spans="1:8" ht="22.5">
      <c r="A915" s="412"/>
      <c r="B915" s="416"/>
      <c r="C915" s="120"/>
      <c r="D915" s="120"/>
      <c r="E915" s="186" t="s">
        <v>1887</v>
      </c>
      <c r="F915" s="189" t="s">
        <v>1527</v>
      </c>
      <c r="G915" s="188" t="s">
        <v>1528</v>
      </c>
      <c r="H915" s="418"/>
    </row>
    <row r="916" spans="1:8" ht="12.75">
      <c r="A916" s="412"/>
      <c r="B916" s="416"/>
      <c r="C916" s="120"/>
      <c r="D916" s="120"/>
      <c r="E916" s="186" t="s">
        <v>1529</v>
      </c>
      <c r="F916" s="189" t="s">
        <v>1530</v>
      </c>
      <c r="G916" s="188" t="s">
        <v>1531</v>
      </c>
      <c r="H916" s="418"/>
    </row>
    <row r="917" spans="1:8" ht="22.5">
      <c r="A917" s="412"/>
      <c r="B917" s="416"/>
      <c r="C917" s="120"/>
      <c r="D917" s="120"/>
      <c r="E917" s="186" t="s">
        <v>990</v>
      </c>
      <c r="F917" s="189" t="s">
        <v>1142</v>
      </c>
      <c r="G917" s="188" t="s">
        <v>1532</v>
      </c>
      <c r="H917" s="418"/>
    </row>
    <row r="918" spans="1:8" ht="12.75">
      <c r="A918" s="412"/>
      <c r="B918" s="416"/>
      <c r="C918" s="120"/>
      <c r="D918" s="120"/>
      <c r="E918" s="186" t="s">
        <v>1888</v>
      </c>
      <c r="F918" s="194"/>
      <c r="G918" s="188" t="s">
        <v>1533</v>
      </c>
      <c r="H918" s="418"/>
    </row>
    <row r="919" spans="1:8" ht="12.75">
      <c r="A919" s="412"/>
      <c r="B919" s="416"/>
      <c r="C919" s="120"/>
      <c r="D919" s="120"/>
      <c r="E919" s="186" t="s">
        <v>1889</v>
      </c>
      <c r="F919" s="189" t="s">
        <v>1534</v>
      </c>
      <c r="G919" s="188" t="s">
        <v>1535</v>
      </c>
      <c r="H919" s="418"/>
    </row>
    <row r="920" spans="1:8" ht="12.75">
      <c r="A920" s="412"/>
      <c r="B920" s="416"/>
      <c r="C920" s="120"/>
      <c r="D920" s="120"/>
      <c r="E920" s="186" t="s">
        <v>1536</v>
      </c>
      <c r="F920" s="189" t="s">
        <v>1217</v>
      </c>
      <c r="G920" s="188" t="s">
        <v>1537</v>
      </c>
      <c r="H920" s="418"/>
    </row>
    <row r="921" spans="1:8" ht="12.75">
      <c r="A921" s="412"/>
      <c r="B921" s="416"/>
      <c r="C921" s="120"/>
      <c r="D921" s="120"/>
      <c r="E921" s="186" t="s">
        <v>1538</v>
      </c>
      <c r="F921" s="189" t="s">
        <v>1539</v>
      </c>
      <c r="G921" s="188" t="s">
        <v>1540</v>
      </c>
      <c r="H921" s="418"/>
    </row>
    <row r="922" spans="1:8" ht="22.5">
      <c r="A922" s="412"/>
      <c r="B922" s="416"/>
      <c r="C922" s="120"/>
      <c r="D922" s="120"/>
      <c r="E922" s="186" t="s">
        <v>1890</v>
      </c>
      <c r="F922" s="189" t="s">
        <v>1541</v>
      </c>
      <c r="G922" s="188" t="s">
        <v>1542</v>
      </c>
      <c r="H922" s="418"/>
    </row>
    <row r="923" spans="1:8" ht="12.75">
      <c r="A923" s="412"/>
      <c r="B923" s="416"/>
      <c r="C923" s="120"/>
      <c r="D923" s="120"/>
      <c r="E923" s="186" t="s">
        <v>1543</v>
      </c>
      <c r="F923" s="189" t="s">
        <v>1121</v>
      </c>
      <c r="G923" s="188" t="s">
        <v>1544</v>
      </c>
      <c r="H923" s="418"/>
    </row>
    <row r="924" spans="1:8" ht="12.75">
      <c r="A924" s="412"/>
      <c r="B924" s="416"/>
      <c r="C924" s="120"/>
      <c r="D924" s="120"/>
      <c r="E924" s="186" t="s">
        <v>1545</v>
      </c>
      <c r="F924" s="189" t="s">
        <v>1546</v>
      </c>
      <c r="G924" s="188" t="s">
        <v>1547</v>
      </c>
      <c r="H924" s="418"/>
    </row>
    <row r="925" spans="1:8" ht="12.75">
      <c r="A925" s="412"/>
      <c r="B925" s="416"/>
      <c r="C925" s="120"/>
      <c r="D925" s="120"/>
      <c r="E925" s="186" t="s">
        <v>1891</v>
      </c>
      <c r="F925" s="189" t="s">
        <v>1548</v>
      </c>
      <c r="G925" s="188" t="s">
        <v>1549</v>
      </c>
      <c r="H925" s="418"/>
    </row>
    <row r="926" spans="1:8" ht="12.75">
      <c r="A926" s="412"/>
      <c r="B926" s="416"/>
      <c r="C926" s="120"/>
      <c r="D926" s="120"/>
      <c r="E926" s="186" t="s">
        <v>1986</v>
      </c>
      <c r="F926" s="189" t="s">
        <v>1550</v>
      </c>
      <c r="G926" s="188" t="s">
        <v>1551</v>
      </c>
      <c r="H926" s="418"/>
    </row>
    <row r="927" spans="1:8" ht="12.75">
      <c r="A927" s="412"/>
      <c r="B927" s="416"/>
      <c r="C927" s="120"/>
      <c r="D927" s="120"/>
      <c r="E927" s="186" t="s">
        <v>1985</v>
      </c>
      <c r="F927" s="189" t="s">
        <v>1552</v>
      </c>
      <c r="G927" s="188" t="s">
        <v>1553</v>
      </c>
      <c r="H927" s="418"/>
    </row>
    <row r="928" spans="1:8" ht="12.75">
      <c r="A928" s="412"/>
      <c r="B928" s="416"/>
      <c r="C928" s="120"/>
      <c r="D928" s="120"/>
      <c r="E928" s="186" t="s">
        <v>1554</v>
      </c>
      <c r="F928" s="189" t="s">
        <v>1113</v>
      </c>
      <c r="G928" s="188" t="s">
        <v>1555</v>
      </c>
      <c r="H928" s="418"/>
    </row>
    <row r="929" spans="1:8" ht="12.75">
      <c r="A929" s="412"/>
      <c r="B929" s="416"/>
      <c r="C929" s="120"/>
      <c r="D929" s="120"/>
      <c r="E929" s="186" t="s">
        <v>1893</v>
      </c>
      <c r="F929" s="189" t="s">
        <v>1556</v>
      </c>
      <c r="G929" s="188" t="s">
        <v>1557</v>
      </c>
      <c r="H929" s="418"/>
    </row>
    <row r="930" spans="1:8" ht="12.75">
      <c r="A930" s="412"/>
      <c r="B930" s="416"/>
      <c r="C930" s="120"/>
      <c r="D930" s="120"/>
      <c r="E930" s="186" t="s">
        <v>1894</v>
      </c>
      <c r="F930" s="189" t="s">
        <v>1558</v>
      </c>
      <c r="G930" s="188" t="s">
        <v>1559</v>
      </c>
      <c r="H930" s="418"/>
    </row>
    <row r="931" spans="1:8" ht="12.75">
      <c r="A931" s="412"/>
      <c r="B931" s="416"/>
      <c r="C931" s="120"/>
      <c r="D931" s="120"/>
      <c r="E931" s="186" t="s">
        <v>1895</v>
      </c>
      <c r="F931" s="189" t="s">
        <v>1560</v>
      </c>
      <c r="G931" s="188" t="s">
        <v>1561</v>
      </c>
      <c r="H931" s="418"/>
    </row>
    <row r="932" spans="1:8" ht="12.75">
      <c r="A932" s="412"/>
      <c r="B932" s="416"/>
      <c r="C932" s="120"/>
      <c r="D932" s="120"/>
      <c r="E932" s="186" t="s">
        <v>1562</v>
      </c>
      <c r="F932" s="189" t="s">
        <v>1563</v>
      </c>
      <c r="G932" s="188" t="s">
        <v>1564</v>
      </c>
      <c r="H932" s="418"/>
    </row>
    <row r="933" spans="1:8" ht="12.75">
      <c r="A933" s="412"/>
      <c r="B933" s="416"/>
      <c r="C933" s="120"/>
      <c r="D933" s="120"/>
      <c r="E933" s="186" t="s">
        <v>1896</v>
      </c>
      <c r="F933" s="189" t="s">
        <v>1565</v>
      </c>
      <c r="G933" s="188" t="s">
        <v>1566</v>
      </c>
      <c r="H933" s="418"/>
    </row>
    <row r="934" spans="1:8" ht="12.75">
      <c r="A934" s="412"/>
      <c r="B934" s="416"/>
      <c r="C934" s="120"/>
      <c r="D934" s="120"/>
      <c r="E934" s="186" t="s">
        <v>1897</v>
      </c>
      <c r="F934" s="189" t="s">
        <v>1567</v>
      </c>
      <c r="G934" s="188" t="s">
        <v>1568</v>
      </c>
      <c r="H934" s="418"/>
    </row>
    <row r="935" spans="1:8" ht="12.75">
      <c r="A935" s="412"/>
      <c r="B935" s="416"/>
      <c r="C935" s="120"/>
      <c r="D935" s="120"/>
      <c r="E935" s="186" t="s">
        <v>1569</v>
      </c>
      <c r="F935" s="194"/>
      <c r="G935" s="188" t="s">
        <v>1570</v>
      </c>
      <c r="H935" s="418"/>
    </row>
    <row r="936" spans="1:8" ht="12.75">
      <c r="A936" s="412"/>
      <c r="B936" s="416"/>
      <c r="C936" s="120"/>
      <c r="D936" s="120"/>
      <c r="E936" s="186" t="s">
        <v>1898</v>
      </c>
      <c r="F936" s="194"/>
      <c r="G936" s="188" t="s">
        <v>1571</v>
      </c>
      <c r="H936" s="418"/>
    </row>
    <row r="937" spans="1:8" ht="12.75">
      <c r="A937" s="412"/>
      <c r="B937" s="416"/>
      <c r="C937" s="120"/>
      <c r="D937" s="120"/>
      <c r="E937" s="186" t="s">
        <v>1572</v>
      </c>
      <c r="F937" s="189" t="s">
        <v>1113</v>
      </c>
      <c r="G937" s="188" t="s">
        <v>1573</v>
      </c>
      <c r="H937" s="418"/>
    </row>
    <row r="938" spans="1:8" ht="22.5">
      <c r="A938" s="412"/>
      <c r="B938" s="416"/>
      <c r="C938" s="120"/>
      <c r="D938" s="120"/>
      <c r="E938" s="186" t="s">
        <v>1574</v>
      </c>
      <c r="F938" s="189" t="s">
        <v>1113</v>
      </c>
      <c r="G938" s="188" t="s">
        <v>1575</v>
      </c>
      <c r="H938" s="418"/>
    </row>
    <row r="939" spans="1:8" ht="12.75">
      <c r="A939" s="412"/>
      <c r="B939" s="416"/>
      <c r="C939" s="120"/>
      <c r="D939" s="120"/>
      <c r="E939" s="186" t="s">
        <v>1576</v>
      </c>
      <c r="F939" s="194"/>
      <c r="G939" s="188" t="s">
        <v>1577</v>
      </c>
      <c r="H939" s="418"/>
    </row>
    <row r="940" spans="1:8" ht="22.5">
      <c r="A940" s="412"/>
      <c r="B940" s="416"/>
      <c r="C940" s="120"/>
      <c r="D940" s="120"/>
      <c r="E940" s="186" t="s">
        <v>1578</v>
      </c>
      <c r="F940" s="194"/>
      <c r="G940" s="188" t="s">
        <v>1579</v>
      </c>
      <c r="H940" s="418"/>
    </row>
    <row r="941" spans="1:8" ht="12.75">
      <c r="A941" s="412"/>
      <c r="B941" s="416"/>
      <c r="C941" s="120"/>
      <c r="D941" s="120"/>
      <c r="E941" s="186" t="s">
        <v>21</v>
      </c>
      <c r="F941" s="189" t="s">
        <v>916</v>
      </c>
      <c r="G941" s="188" t="s">
        <v>1580</v>
      </c>
      <c r="H941" s="418"/>
    </row>
    <row r="942" spans="1:8" ht="12.75">
      <c r="A942" s="412"/>
      <c r="B942" s="416"/>
      <c r="C942" s="120"/>
      <c r="D942" s="120"/>
      <c r="E942" s="186" t="s">
        <v>1581</v>
      </c>
      <c r="F942" s="189" t="s">
        <v>1153</v>
      </c>
      <c r="G942" s="188" t="s">
        <v>1582</v>
      </c>
      <c r="H942" s="418"/>
    </row>
    <row r="943" spans="1:8" ht="12.75">
      <c r="A943" s="412"/>
      <c r="B943" s="416"/>
      <c r="C943" s="120"/>
      <c r="D943" s="120"/>
      <c r="E943" s="186" t="s">
        <v>1583</v>
      </c>
      <c r="F943" s="189" t="s">
        <v>916</v>
      </c>
      <c r="G943" s="188" t="s">
        <v>1584</v>
      </c>
      <c r="H943" s="418"/>
    </row>
    <row r="944" spans="1:8" ht="12.75">
      <c r="A944" s="412"/>
      <c r="B944" s="416"/>
      <c r="C944" s="120"/>
      <c r="D944" s="120"/>
      <c r="E944" s="186" t="s">
        <v>1585</v>
      </c>
      <c r="F944" s="189" t="s">
        <v>1142</v>
      </c>
      <c r="G944" s="188" t="s">
        <v>1586</v>
      </c>
      <c r="H944" s="418"/>
    </row>
    <row r="945" spans="1:8" ht="12.75">
      <c r="A945" s="412"/>
      <c r="B945" s="416"/>
      <c r="C945" s="120"/>
      <c r="D945" s="120"/>
      <c r="E945" s="186" t="s">
        <v>22</v>
      </c>
      <c r="F945" s="189" t="s">
        <v>1153</v>
      </c>
      <c r="G945" s="188" t="s">
        <v>1587</v>
      </c>
      <c r="H945" s="418"/>
    </row>
    <row r="946" spans="1:8" ht="12.75">
      <c r="A946" s="412"/>
      <c r="B946" s="416"/>
      <c r="C946" s="120"/>
      <c r="D946" s="120"/>
      <c r="E946" s="186" t="s">
        <v>23</v>
      </c>
      <c r="F946" s="189" t="s">
        <v>1588</v>
      </c>
      <c r="G946" s="188" t="s">
        <v>1589</v>
      </c>
      <c r="H946" s="418"/>
    </row>
    <row r="947" spans="1:8" ht="12.75">
      <c r="A947" s="412"/>
      <c r="B947" s="416"/>
      <c r="C947" s="120"/>
      <c r="D947" s="120"/>
      <c r="E947" s="186" t="s">
        <v>1590</v>
      </c>
      <c r="F947" s="189" t="s">
        <v>1591</v>
      </c>
      <c r="G947" s="188" t="s">
        <v>1592</v>
      </c>
      <c r="H947" s="418"/>
    </row>
    <row r="948" spans="1:8" ht="12.75">
      <c r="A948" s="412"/>
      <c r="B948" s="416"/>
      <c r="C948" s="120"/>
      <c r="D948" s="120"/>
      <c r="E948" s="186" t="s">
        <v>24</v>
      </c>
      <c r="F948" s="189" t="s">
        <v>1130</v>
      </c>
      <c r="G948" s="188" t="s">
        <v>1593</v>
      </c>
      <c r="H948" s="418"/>
    </row>
    <row r="949" spans="1:8" ht="12.75">
      <c r="A949" s="412"/>
      <c r="B949" s="416"/>
      <c r="C949" s="120"/>
      <c r="D949" s="120"/>
      <c r="E949" s="186" t="s">
        <v>718</v>
      </c>
      <c r="F949" s="189" t="s">
        <v>958</v>
      </c>
      <c r="G949" s="188" t="s">
        <v>1594</v>
      </c>
      <c r="H949" s="418"/>
    </row>
    <row r="950" spans="1:8" ht="12.75">
      <c r="A950" s="412"/>
      <c r="B950" s="416"/>
      <c r="C950" s="120"/>
      <c r="D950" s="120"/>
      <c r="E950" s="186" t="s">
        <v>1595</v>
      </c>
      <c r="F950" s="189" t="s">
        <v>1113</v>
      </c>
      <c r="G950" s="188" t="s">
        <v>1596</v>
      </c>
      <c r="H950" s="418"/>
    </row>
    <row r="951" spans="1:8" ht="12.75">
      <c r="A951" s="412"/>
      <c r="B951" s="416"/>
      <c r="C951" s="120"/>
      <c r="D951" s="120"/>
      <c r="E951" s="186" t="s">
        <v>25</v>
      </c>
      <c r="F951" s="194"/>
      <c r="G951" s="188" t="s">
        <v>1597</v>
      </c>
      <c r="H951" s="418"/>
    </row>
    <row r="952" spans="1:8" ht="12.75">
      <c r="A952" s="412"/>
      <c r="B952" s="416"/>
      <c r="C952" s="120"/>
      <c r="D952" s="120"/>
      <c r="E952" s="186" t="s">
        <v>26</v>
      </c>
      <c r="F952" s="194"/>
      <c r="G952" s="188" t="s">
        <v>1598</v>
      </c>
      <c r="H952" s="418"/>
    </row>
    <row r="953" spans="1:8" ht="12.75">
      <c r="A953" s="412"/>
      <c r="B953" s="416"/>
      <c r="C953" s="120"/>
      <c r="D953" s="120"/>
      <c r="E953" s="186" t="s">
        <v>1599</v>
      </c>
      <c r="F953" s="194"/>
      <c r="G953" s="188" t="s">
        <v>1600</v>
      </c>
      <c r="H953" s="418"/>
    </row>
    <row r="954" spans="1:8" ht="12.75">
      <c r="A954" s="412"/>
      <c r="B954" s="416"/>
      <c r="C954" s="120"/>
      <c r="D954" s="120"/>
      <c r="E954" s="186" t="s">
        <v>27</v>
      </c>
      <c r="F954" s="194"/>
      <c r="G954" s="188" t="s">
        <v>1601</v>
      </c>
      <c r="H954" s="418"/>
    </row>
    <row r="955" spans="1:8" ht="12.75">
      <c r="A955" s="412"/>
      <c r="B955" s="416"/>
      <c r="C955" s="120"/>
      <c r="D955" s="120"/>
      <c r="E955" s="186" t="s">
        <v>28</v>
      </c>
      <c r="F955" s="194"/>
      <c r="G955" s="188" t="s">
        <v>1602</v>
      </c>
      <c r="H955" s="418"/>
    </row>
    <row r="956" spans="1:8" ht="22.5">
      <c r="A956" s="412"/>
      <c r="B956" s="416"/>
      <c r="C956" s="120"/>
      <c r="D956" s="120"/>
      <c r="E956" s="186" t="s">
        <v>29</v>
      </c>
      <c r="F956" s="194"/>
      <c r="G956" s="188" t="s">
        <v>1603</v>
      </c>
      <c r="H956" s="418"/>
    </row>
    <row r="957" spans="1:8" ht="22.5">
      <c r="A957" s="412"/>
      <c r="B957" s="416"/>
      <c r="C957" s="120"/>
      <c r="D957" s="120"/>
      <c r="E957" s="186" t="s">
        <v>30</v>
      </c>
      <c r="F957" s="194"/>
      <c r="G957" s="188" t="s">
        <v>1604</v>
      </c>
      <c r="H957" s="418"/>
    </row>
    <row r="958" spans="1:8" ht="22.5">
      <c r="A958" s="412"/>
      <c r="B958" s="416"/>
      <c r="C958" s="120"/>
      <c r="D958" s="120"/>
      <c r="E958" s="186" t="s">
        <v>1605</v>
      </c>
      <c r="F958" s="189" t="s">
        <v>1606</v>
      </c>
      <c r="G958" s="188" t="s">
        <v>1607</v>
      </c>
      <c r="H958" s="418"/>
    </row>
    <row r="959" spans="1:8" ht="12.75">
      <c r="A959" s="412"/>
      <c r="B959" s="416"/>
      <c r="C959" s="120"/>
      <c r="D959" s="120"/>
      <c r="E959" s="186" t="s">
        <v>1608</v>
      </c>
      <c r="F959" s="189" t="s">
        <v>1609</v>
      </c>
      <c r="G959" s="188" t="s">
        <v>1610</v>
      </c>
      <c r="H959" s="418"/>
    </row>
    <row r="960" spans="1:8" ht="22.5">
      <c r="A960" s="412"/>
      <c r="B960" s="416"/>
      <c r="C960" s="120"/>
      <c r="D960" s="120"/>
      <c r="E960" s="186" t="s">
        <v>1611</v>
      </c>
      <c r="F960" s="189" t="s">
        <v>1416</v>
      </c>
      <c r="G960" s="188" t="s">
        <v>1612</v>
      </c>
      <c r="H960" s="418"/>
    </row>
    <row r="961" spans="1:8" ht="12.75">
      <c r="A961" s="412"/>
      <c r="B961" s="416"/>
      <c r="C961" s="120"/>
      <c r="D961" s="120"/>
      <c r="E961" s="186" t="s">
        <v>1613</v>
      </c>
      <c r="F961" s="189" t="s">
        <v>1113</v>
      </c>
      <c r="G961" s="188" t="s">
        <v>1614</v>
      </c>
      <c r="H961" s="418"/>
    </row>
    <row r="962" spans="1:8" ht="12.75">
      <c r="A962" s="412"/>
      <c r="B962" s="416"/>
      <c r="C962" s="120"/>
      <c r="D962" s="120"/>
      <c r="E962" s="186" t="s">
        <v>31</v>
      </c>
      <c r="F962" s="189" t="s">
        <v>1615</v>
      </c>
      <c r="G962" s="188" t="s">
        <v>1616</v>
      </c>
      <c r="H962" s="418"/>
    </row>
    <row r="963" spans="1:8" ht="12.75">
      <c r="A963" s="412"/>
      <c r="B963" s="416"/>
      <c r="C963" s="120"/>
      <c r="D963" s="120"/>
      <c r="E963" s="186" t="s">
        <v>32</v>
      </c>
      <c r="F963" s="189" t="s">
        <v>1617</v>
      </c>
      <c r="G963" s="188" t="s">
        <v>1618</v>
      </c>
      <c r="H963" s="418"/>
    </row>
    <row r="964" spans="1:8" ht="12.75">
      <c r="A964" s="412"/>
      <c r="B964" s="416"/>
      <c r="C964" s="120"/>
      <c r="D964" s="120"/>
      <c r="E964" s="186" t="s">
        <v>33</v>
      </c>
      <c r="F964" s="189" t="s">
        <v>1619</v>
      </c>
      <c r="G964" s="188" t="s">
        <v>1620</v>
      </c>
      <c r="H964" s="418"/>
    </row>
    <row r="965" spans="1:8" ht="12.75">
      <c r="A965" s="412"/>
      <c r="B965" s="416"/>
      <c r="C965" s="120"/>
      <c r="D965" s="120"/>
      <c r="E965" s="186" t="s">
        <v>34</v>
      </c>
      <c r="F965" s="189" t="s">
        <v>1621</v>
      </c>
      <c r="G965" s="188" t="s">
        <v>1622</v>
      </c>
      <c r="H965" s="418"/>
    </row>
    <row r="966" spans="1:8" ht="12.75">
      <c r="A966" s="412"/>
      <c r="B966" s="416"/>
      <c r="C966" s="120"/>
      <c r="D966" s="120"/>
      <c r="E966" s="186" t="s">
        <v>35</v>
      </c>
      <c r="F966" s="189" t="s">
        <v>1623</v>
      </c>
      <c r="G966" s="188" t="s">
        <v>1624</v>
      </c>
      <c r="H966" s="418"/>
    </row>
    <row r="967" spans="1:8" ht="22.5">
      <c r="A967" s="412"/>
      <c r="B967" s="417"/>
      <c r="C967" s="120"/>
      <c r="D967" s="120"/>
      <c r="E967" s="186" t="s">
        <v>1625</v>
      </c>
      <c r="F967" s="189" t="s">
        <v>916</v>
      </c>
      <c r="G967" s="188" t="s">
        <v>1626</v>
      </c>
      <c r="H967" s="418"/>
    </row>
    <row r="968" spans="1:8" ht="13.5" thickBot="1">
      <c r="A968" s="413"/>
      <c r="B968" s="275" t="s">
        <v>1995</v>
      </c>
      <c r="C968" s="120"/>
      <c r="D968" s="120"/>
      <c r="E968" s="120"/>
      <c r="F968" s="195"/>
      <c r="G968" s="196" t="s">
        <v>1627</v>
      </c>
      <c r="H968" s="419"/>
    </row>
    <row r="969" spans="1:8" ht="12.75">
      <c r="A969" s="363" t="s">
        <v>0</v>
      </c>
      <c r="B969" s="420" t="s">
        <v>1951</v>
      </c>
      <c r="C969" s="162"/>
      <c r="D969" s="109"/>
      <c r="E969" s="168" t="s">
        <v>1651</v>
      </c>
      <c r="F969" s="169">
        <v>5.60178</v>
      </c>
      <c r="G969" s="169">
        <v>165.37</v>
      </c>
      <c r="H969" s="367" t="s">
        <v>507</v>
      </c>
    </row>
    <row r="970" spans="1:8" ht="12.75">
      <c r="A970" s="364"/>
      <c r="B970" s="421"/>
      <c r="C970" s="131"/>
      <c r="D970" s="120"/>
      <c r="E970" s="170" t="s">
        <v>1652</v>
      </c>
      <c r="F970" s="171">
        <v>3</v>
      </c>
      <c r="G970" s="171">
        <v>190.45</v>
      </c>
      <c r="H970" s="368"/>
    </row>
    <row r="971" spans="1:8" ht="12.75">
      <c r="A971" s="364"/>
      <c r="B971" s="421"/>
      <c r="C971" s="131"/>
      <c r="D971" s="120"/>
      <c r="E971" s="170" t="s">
        <v>577</v>
      </c>
      <c r="F971" s="171">
        <v>2</v>
      </c>
      <c r="G971" s="171">
        <v>67.83</v>
      </c>
      <c r="H971" s="368"/>
    </row>
    <row r="972" spans="1:8" ht="12.75">
      <c r="A972" s="364"/>
      <c r="B972" s="421"/>
      <c r="C972" s="131"/>
      <c r="D972" s="120"/>
      <c r="E972" s="170" t="s">
        <v>508</v>
      </c>
      <c r="F972" s="171">
        <v>6</v>
      </c>
      <c r="G972" s="171">
        <v>305.1</v>
      </c>
      <c r="H972" s="368"/>
    </row>
    <row r="973" spans="1:8" ht="12.75">
      <c r="A973" s="364"/>
      <c r="B973" s="421"/>
      <c r="C973" s="131"/>
      <c r="D973" s="120"/>
      <c r="E973" s="170" t="s">
        <v>509</v>
      </c>
      <c r="F973" s="171">
        <v>1</v>
      </c>
      <c r="G973" s="171">
        <v>76.92</v>
      </c>
      <c r="H973" s="368"/>
    </row>
    <row r="974" spans="1:8" ht="12.75">
      <c r="A974" s="364"/>
      <c r="B974" s="421"/>
      <c r="C974" s="131"/>
      <c r="D974" s="120"/>
      <c r="E974" s="170" t="s">
        <v>1653</v>
      </c>
      <c r="F974" s="171">
        <v>57</v>
      </c>
      <c r="G974" s="171">
        <v>3833.82</v>
      </c>
      <c r="H974" s="368"/>
    </row>
    <row r="975" spans="1:8" ht="12.75">
      <c r="A975" s="364"/>
      <c r="B975" s="421"/>
      <c r="C975" s="131"/>
      <c r="D975" s="120"/>
      <c r="E975" s="170" t="s">
        <v>216</v>
      </c>
      <c r="F975" s="171">
        <v>1</v>
      </c>
      <c r="G975" s="171">
        <v>68.57</v>
      </c>
      <c r="H975" s="368"/>
    </row>
    <row r="976" spans="1:8" ht="12.75">
      <c r="A976" s="364"/>
      <c r="B976" s="421"/>
      <c r="C976" s="131"/>
      <c r="D976" s="120"/>
      <c r="E976" s="170" t="s">
        <v>511</v>
      </c>
      <c r="F976" s="171">
        <v>2</v>
      </c>
      <c r="G976" s="171">
        <v>622</v>
      </c>
      <c r="H976" s="368"/>
    </row>
    <row r="977" spans="1:8" ht="12.75">
      <c r="A977" s="364"/>
      <c r="B977" s="421"/>
      <c r="C977" s="131"/>
      <c r="D977" s="120"/>
      <c r="E977" s="170" t="s">
        <v>512</v>
      </c>
      <c r="F977" s="171">
        <v>7</v>
      </c>
      <c r="G977" s="171">
        <v>2432.19</v>
      </c>
      <c r="H977" s="368"/>
    </row>
    <row r="978" spans="1:8" ht="12.75">
      <c r="A978" s="364"/>
      <c r="B978" s="421"/>
      <c r="C978" s="131"/>
      <c r="D978" s="120"/>
      <c r="E978" s="170" t="s">
        <v>514</v>
      </c>
      <c r="F978" s="171">
        <v>2</v>
      </c>
      <c r="G978" s="171">
        <v>17.23</v>
      </c>
      <c r="H978" s="368"/>
    </row>
    <row r="979" spans="1:8" ht="12.75">
      <c r="A979" s="364"/>
      <c r="B979" s="421"/>
      <c r="C979" s="131"/>
      <c r="D979" s="120"/>
      <c r="E979" s="170" t="s">
        <v>515</v>
      </c>
      <c r="F979" s="171">
        <v>19</v>
      </c>
      <c r="G979" s="171">
        <v>267.81</v>
      </c>
      <c r="H979" s="368"/>
    </row>
    <row r="980" spans="1:8" ht="12.75">
      <c r="A980" s="364"/>
      <c r="B980" s="421"/>
      <c r="C980" s="131"/>
      <c r="D980" s="120"/>
      <c r="E980" s="170" t="s">
        <v>516</v>
      </c>
      <c r="F980" s="171">
        <v>32</v>
      </c>
      <c r="G980" s="171">
        <v>695.73</v>
      </c>
      <c r="H980" s="368"/>
    </row>
    <row r="981" spans="1:8" ht="12.75">
      <c r="A981" s="364"/>
      <c r="B981" s="421"/>
      <c r="C981" s="131"/>
      <c r="D981" s="120"/>
      <c r="E981" s="170" t="s">
        <v>517</v>
      </c>
      <c r="F981" s="171">
        <v>15</v>
      </c>
      <c r="G981" s="171">
        <v>442.74</v>
      </c>
      <c r="H981" s="368"/>
    </row>
    <row r="982" spans="1:8" ht="12.75">
      <c r="A982" s="364"/>
      <c r="B982" s="421"/>
      <c r="C982" s="131"/>
      <c r="D982" s="120"/>
      <c r="E982" s="170" t="s">
        <v>518</v>
      </c>
      <c r="F982" s="171">
        <v>22</v>
      </c>
      <c r="G982" s="171">
        <v>3626.26</v>
      </c>
      <c r="H982" s="368"/>
    </row>
    <row r="983" spans="1:8" ht="12.75">
      <c r="A983" s="364"/>
      <c r="B983" s="421"/>
      <c r="C983" s="131"/>
      <c r="D983" s="120"/>
      <c r="E983" s="170" t="s">
        <v>519</v>
      </c>
      <c r="F983" s="171">
        <v>9</v>
      </c>
      <c r="G983" s="171">
        <v>2642.79</v>
      </c>
      <c r="H983" s="368"/>
    </row>
    <row r="984" spans="1:8" ht="12.75">
      <c r="A984" s="364"/>
      <c r="B984" s="421"/>
      <c r="C984" s="131"/>
      <c r="D984" s="120"/>
      <c r="E984" s="170" t="s">
        <v>520</v>
      </c>
      <c r="F984" s="171">
        <v>2</v>
      </c>
      <c r="G984" s="171">
        <v>51.48</v>
      </c>
      <c r="H984" s="368"/>
    </row>
    <row r="985" spans="1:8" ht="12.75">
      <c r="A985" s="364"/>
      <c r="B985" s="421"/>
      <c r="C985" s="131"/>
      <c r="D985" s="120"/>
      <c r="E985" s="170" t="s">
        <v>521</v>
      </c>
      <c r="F985" s="171">
        <v>60</v>
      </c>
      <c r="G985" s="171">
        <v>5872.81</v>
      </c>
      <c r="H985" s="368"/>
    </row>
    <row r="986" spans="1:8" ht="12.75">
      <c r="A986" s="364"/>
      <c r="B986" s="421"/>
      <c r="C986" s="131"/>
      <c r="D986" s="120"/>
      <c r="E986" s="170" t="s">
        <v>522</v>
      </c>
      <c r="F986" s="171">
        <v>25</v>
      </c>
      <c r="G986" s="171">
        <v>3313.97</v>
      </c>
      <c r="H986" s="368"/>
    </row>
    <row r="987" spans="1:8" ht="12.75">
      <c r="A987" s="364"/>
      <c r="B987" s="421"/>
      <c r="C987" s="131"/>
      <c r="D987" s="120"/>
      <c r="E987" s="170" t="s">
        <v>523</v>
      </c>
      <c r="F987" s="171">
        <v>16</v>
      </c>
      <c r="G987" s="171">
        <v>3650.36</v>
      </c>
      <c r="H987" s="368"/>
    </row>
    <row r="988" spans="1:8" ht="12.75">
      <c r="A988" s="364"/>
      <c r="B988" s="421"/>
      <c r="C988" s="131"/>
      <c r="D988" s="120"/>
      <c r="E988" s="170" t="s">
        <v>1654</v>
      </c>
      <c r="F988" s="171">
        <v>1</v>
      </c>
      <c r="G988" s="171">
        <v>768.81</v>
      </c>
      <c r="H988" s="368"/>
    </row>
    <row r="989" spans="1:8" ht="12.75">
      <c r="A989" s="364"/>
      <c r="B989" s="421"/>
      <c r="C989" s="131"/>
      <c r="D989" s="120"/>
      <c r="E989" s="170" t="s">
        <v>1655</v>
      </c>
      <c r="F989" s="171">
        <v>0.004</v>
      </c>
      <c r="G989" s="171">
        <v>93.22</v>
      </c>
      <c r="H989" s="368"/>
    </row>
    <row r="990" spans="1:8" ht="12.75">
      <c r="A990" s="364"/>
      <c r="B990" s="421"/>
      <c r="C990" s="131"/>
      <c r="D990" s="120"/>
      <c r="E990" s="170" t="s">
        <v>1656</v>
      </c>
      <c r="F990" s="171">
        <v>0.01444</v>
      </c>
      <c r="G990" s="171">
        <v>336.52</v>
      </c>
      <c r="H990" s="368"/>
    </row>
    <row r="991" spans="1:8" ht="12.75">
      <c r="A991" s="364"/>
      <c r="B991" s="421"/>
      <c r="C991" s="131"/>
      <c r="D991" s="120"/>
      <c r="E991" s="170" t="s">
        <v>1657</v>
      </c>
      <c r="F991" s="171">
        <v>50</v>
      </c>
      <c r="G991" s="171">
        <v>553.81</v>
      </c>
      <c r="H991" s="368"/>
    </row>
    <row r="992" spans="1:8" ht="12.75">
      <c r="A992" s="364"/>
      <c r="B992" s="421"/>
      <c r="C992" s="131"/>
      <c r="D992" s="120"/>
      <c r="E992" s="170" t="s">
        <v>1658</v>
      </c>
      <c r="F992" s="171">
        <v>6</v>
      </c>
      <c r="G992" s="171">
        <v>130.17</v>
      </c>
      <c r="H992" s="368"/>
    </row>
    <row r="993" spans="1:8" ht="12.75">
      <c r="A993" s="364"/>
      <c r="B993" s="421"/>
      <c r="C993" s="131"/>
      <c r="D993" s="120"/>
      <c r="E993" s="170" t="s">
        <v>1659</v>
      </c>
      <c r="F993" s="171">
        <v>17</v>
      </c>
      <c r="G993" s="171">
        <v>199.1</v>
      </c>
      <c r="H993" s="368"/>
    </row>
    <row r="994" spans="1:8" ht="12.75">
      <c r="A994" s="364"/>
      <c r="B994" s="421"/>
      <c r="C994" s="131"/>
      <c r="D994" s="120"/>
      <c r="E994" s="170" t="s">
        <v>1660</v>
      </c>
      <c r="F994" s="171">
        <v>5</v>
      </c>
      <c r="G994" s="171">
        <v>75.38</v>
      </c>
      <c r="H994" s="368"/>
    </row>
    <row r="995" spans="1:8" ht="12.75">
      <c r="A995" s="364"/>
      <c r="B995" s="421"/>
      <c r="C995" s="131"/>
      <c r="D995" s="120"/>
      <c r="E995" s="170" t="s">
        <v>1661</v>
      </c>
      <c r="F995" s="171">
        <v>34</v>
      </c>
      <c r="G995" s="171">
        <v>324.47</v>
      </c>
      <c r="H995" s="368"/>
    </row>
    <row r="996" spans="1:8" ht="12.75">
      <c r="A996" s="364"/>
      <c r="B996" s="421"/>
      <c r="C996" s="131"/>
      <c r="D996" s="120"/>
      <c r="E996" s="170" t="s">
        <v>1662</v>
      </c>
      <c r="F996" s="171">
        <v>2</v>
      </c>
      <c r="G996" s="171">
        <v>68.5</v>
      </c>
      <c r="H996" s="368"/>
    </row>
    <row r="997" spans="1:8" ht="12.75">
      <c r="A997" s="364"/>
      <c r="B997" s="421"/>
      <c r="C997" s="131"/>
      <c r="D997" s="120"/>
      <c r="E997" s="170" t="s">
        <v>1663</v>
      </c>
      <c r="F997" s="171">
        <v>4</v>
      </c>
      <c r="G997" s="171">
        <v>208.89</v>
      </c>
      <c r="H997" s="368"/>
    </row>
    <row r="998" spans="1:8" ht="12.75">
      <c r="A998" s="364"/>
      <c r="B998" s="421"/>
      <c r="C998" s="131"/>
      <c r="D998" s="120"/>
      <c r="E998" s="170" t="s">
        <v>1664</v>
      </c>
      <c r="F998" s="171">
        <v>2</v>
      </c>
      <c r="G998" s="171">
        <v>54.24</v>
      </c>
      <c r="H998" s="368"/>
    </row>
    <row r="999" spans="1:8" ht="12.75">
      <c r="A999" s="364"/>
      <c r="B999" s="421"/>
      <c r="C999" s="131"/>
      <c r="D999" s="120"/>
      <c r="E999" s="170" t="s">
        <v>1665</v>
      </c>
      <c r="F999" s="171">
        <v>3</v>
      </c>
      <c r="G999" s="171">
        <v>170.44</v>
      </c>
      <c r="H999" s="368"/>
    </row>
    <row r="1000" spans="1:8" ht="12.75">
      <c r="A1000" s="364"/>
      <c r="B1000" s="421"/>
      <c r="C1000" s="131"/>
      <c r="D1000" s="120"/>
      <c r="E1000" s="170" t="s">
        <v>1666</v>
      </c>
      <c r="F1000" s="171">
        <v>0.0198</v>
      </c>
      <c r="G1000" s="171">
        <v>7.41</v>
      </c>
      <c r="H1000" s="368"/>
    </row>
    <row r="1001" spans="1:8" ht="12.75">
      <c r="A1001" s="364"/>
      <c r="B1001" s="421"/>
      <c r="C1001" s="131"/>
      <c r="D1001" s="120"/>
      <c r="E1001" s="170" t="s">
        <v>1667</v>
      </c>
      <c r="F1001" s="171">
        <v>1.1028</v>
      </c>
      <c r="G1001" s="171">
        <v>242.46</v>
      </c>
      <c r="H1001" s="368"/>
    </row>
    <row r="1002" spans="1:8" ht="22.5">
      <c r="A1002" s="364"/>
      <c r="B1002" s="421"/>
      <c r="C1002" s="131"/>
      <c r="D1002" s="120"/>
      <c r="E1002" s="170" t="s">
        <v>1668</v>
      </c>
      <c r="F1002" s="171">
        <v>3</v>
      </c>
      <c r="G1002" s="171">
        <v>659.73</v>
      </c>
      <c r="H1002" s="368"/>
    </row>
    <row r="1003" spans="1:8" ht="12.75">
      <c r="A1003" s="364"/>
      <c r="B1003" s="421"/>
      <c r="C1003" s="131"/>
      <c r="D1003" s="120"/>
      <c r="E1003" s="170" t="s">
        <v>1669</v>
      </c>
      <c r="F1003" s="171">
        <v>1.1</v>
      </c>
      <c r="G1003" s="171">
        <v>809.15</v>
      </c>
      <c r="H1003" s="368"/>
    </row>
    <row r="1004" spans="1:8" ht="12.75">
      <c r="A1004" s="364"/>
      <c r="B1004" s="421"/>
      <c r="C1004" s="131"/>
      <c r="D1004" s="120"/>
      <c r="E1004" s="170" t="s">
        <v>525</v>
      </c>
      <c r="F1004" s="171">
        <v>27</v>
      </c>
      <c r="G1004" s="171">
        <v>505.53</v>
      </c>
      <c r="H1004" s="368"/>
    </row>
    <row r="1005" spans="1:8" ht="12.75">
      <c r="A1005" s="364"/>
      <c r="B1005" s="421"/>
      <c r="C1005" s="131"/>
      <c r="D1005" s="120"/>
      <c r="E1005" s="170" t="s">
        <v>526</v>
      </c>
      <c r="F1005" s="171">
        <v>8</v>
      </c>
      <c r="G1005" s="171">
        <v>95.12</v>
      </c>
      <c r="H1005" s="368"/>
    </row>
    <row r="1006" spans="1:8" ht="12.75">
      <c r="A1006" s="364"/>
      <c r="B1006" s="421"/>
      <c r="C1006" s="131"/>
      <c r="D1006" s="120"/>
      <c r="E1006" s="170" t="s">
        <v>691</v>
      </c>
      <c r="F1006" s="171">
        <v>11</v>
      </c>
      <c r="G1006" s="171">
        <v>378.97</v>
      </c>
      <c r="H1006" s="368"/>
    </row>
    <row r="1007" spans="1:8" ht="12.75">
      <c r="A1007" s="364"/>
      <c r="B1007" s="421"/>
      <c r="C1007" s="131"/>
      <c r="D1007" s="120"/>
      <c r="E1007" s="170" t="s">
        <v>527</v>
      </c>
      <c r="F1007" s="171">
        <v>33</v>
      </c>
      <c r="G1007" s="171">
        <v>985.84</v>
      </c>
      <c r="H1007" s="368"/>
    </row>
    <row r="1008" spans="1:8" ht="12.75">
      <c r="A1008" s="364"/>
      <c r="B1008" s="421"/>
      <c r="C1008" s="131"/>
      <c r="D1008" s="120"/>
      <c r="E1008" s="170" t="s">
        <v>656</v>
      </c>
      <c r="F1008" s="171">
        <v>2</v>
      </c>
      <c r="G1008" s="171">
        <v>181.2</v>
      </c>
      <c r="H1008" s="368"/>
    </row>
    <row r="1009" spans="1:8" ht="12.75">
      <c r="A1009" s="364"/>
      <c r="B1009" s="421"/>
      <c r="C1009" s="131"/>
      <c r="D1009" s="120"/>
      <c r="E1009" s="170" t="s">
        <v>528</v>
      </c>
      <c r="F1009" s="171">
        <v>3</v>
      </c>
      <c r="G1009" s="171">
        <v>3450</v>
      </c>
      <c r="H1009" s="368"/>
    </row>
    <row r="1010" spans="1:8" ht="12.75">
      <c r="A1010" s="364"/>
      <c r="B1010" s="421"/>
      <c r="C1010" s="131"/>
      <c r="D1010" s="120"/>
      <c r="E1010" s="170" t="s">
        <v>1670</v>
      </c>
      <c r="F1010" s="171">
        <v>10</v>
      </c>
      <c r="G1010" s="171">
        <v>477.97</v>
      </c>
      <c r="H1010" s="368"/>
    </row>
    <row r="1011" spans="1:8" ht="12.75">
      <c r="A1011" s="364"/>
      <c r="B1011" s="421"/>
      <c r="C1011" s="131"/>
      <c r="D1011" s="120"/>
      <c r="E1011" s="170" t="s">
        <v>529</v>
      </c>
      <c r="F1011" s="171">
        <v>4</v>
      </c>
      <c r="G1011" s="171">
        <v>215.59</v>
      </c>
      <c r="H1011" s="368"/>
    </row>
    <row r="1012" spans="1:8" ht="12.75">
      <c r="A1012" s="364"/>
      <c r="B1012" s="421"/>
      <c r="C1012" s="131"/>
      <c r="D1012" s="120"/>
      <c r="E1012" s="170" t="s">
        <v>530</v>
      </c>
      <c r="F1012" s="171">
        <v>42</v>
      </c>
      <c r="G1012" s="171">
        <v>555.26</v>
      </c>
      <c r="H1012" s="368"/>
    </row>
    <row r="1013" spans="1:8" ht="12.75">
      <c r="A1013" s="364"/>
      <c r="B1013" s="421"/>
      <c r="C1013" s="131"/>
      <c r="D1013" s="120"/>
      <c r="E1013" s="170" t="s">
        <v>531</v>
      </c>
      <c r="F1013" s="171">
        <v>30</v>
      </c>
      <c r="G1013" s="171">
        <v>452.68</v>
      </c>
      <c r="H1013" s="368"/>
    </row>
    <row r="1014" spans="1:8" ht="12.75">
      <c r="A1014" s="364"/>
      <c r="B1014" s="421"/>
      <c r="C1014" s="131"/>
      <c r="D1014" s="120"/>
      <c r="E1014" s="170" t="s">
        <v>532</v>
      </c>
      <c r="F1014" s="171" t="s">
        <v>2</v>
      </c>
      <c r="G1014" s="171">
        <v>459.65</v>
      </c>
      <c r="H1014" s="368"/>
    </row>
    <row r="1015" spans="1:8" ht="12.75">
      <c r="A1015" s="364"/>
      <c r="B1015" s="421"/>
      <c r="C1015" s="131"/>
      <c r="D1015" s="120"/>
      <c r="E1015" s="170" t="s">
        <v>535</v>
      </c>
      <c r="F1015" s="171">
        <v>10</v>
      </c>
      <c r="G1015" s="171">
        <v>45.16</v>
      </c>
      <c r="H1015" s="368"/>
    </row>
    <row r="1016" spans="1:8" ht="12.75">
      <c r="A1016" s="364"/>
      <c r="B1016" s="421"/>
      <c r="C1016" s="131"/>
      <c r="D1016" s="120"/>
      <c r="E1016" s="170" t="s">
        <v>536</v>
      </c>
      <c r="F1016" s="171">
        <v>33</v>
      </c>
      <c r="G1016" s="171">
        <v>304.63</v>
      </c>
      <c r="H1016" s="368"/>
    </row>
    <row r="1017" spans="1:8" ht="12.75">
      <c r="A1017" s="364"/>
      <c r="B1017" s="421"/>
      <c r="C1017" s="131"/>
      <c r="D1017" s="120"/>
      <c r="E1017" s="170" t="s">
        <v>537</v>
      </c>
      <c r="F1017" s="171">
        <v>34</v>
      </c>
      <c r="G1017" s="171">
        <v>422.68</v>
      </c>
      <c r="H1017" s="368"/>
    </row>
    <row r="1018" spans="1:8" ht="12.75">
      <c r="A1018" s="364"/>
      <c r="B1018" s="421"/>
      <c r="C1018" s="131"/>
      <c r="D1018" s="120"/>
      <c r="E1018" s="170" t="s">
        <v>538</v>
      </c>
      <c r="F1018" s="171">
        <v>18</v>
      </c>
      <c r="G1018" s="171">
        <v>384.72</v>
      </c>
      <c r="H1018" s="368"/>
    </row>
    <row r="1019" spans="1:8" ht="12.75">
      <c r="A1019" s="364"/>
      <c r="B1019" s="421"/>
      <c r="C1019" s="131"/>
      <c r="D1019" s="120"/>
      <c r="E1019" s="170" t="s">
        <v>539</v>
      </c>
      <c r="F1019" s="171">
        <v>6</v>
      </c>
      <c r="G1019" s="171">
        <v>76.22</v>
      </c>
      <c r="H1019" s="368"/>
    </row>
    <row r="1020" spans="1:8" ht="12.75">
      <c r="A1020" s="364"/>
      <c r="B1020" s="421"/>
      <c r="C1020" s="131"/>
      <c r="D1020" s="120"/>
      <c r="E1020" s="170" t="s">
        <v>540</v>
      </c>
      <c r="F1020" s="171">
        <v>4</v>
      </c>
      <c r="G1020" s="171">
        <v>49.8</v>
      </c>
      <c r="H1020" s="368"/>
    </row>
    <row r="1021" spans="1:8" ht="12.75">
      <c r="A1021" s="364"/>
      <c r="B1021" s="421"/>
      <c r="C1021" s="131"/>
      <c r="D1021" s="120"/>
      <c r="E1021" s="170" t="s">
        <v>540</v>
      </c>
      <c r="F1021" s="171">
        <v>1</v>
      </c>
      <c r="G1021" s="171">
        <v>19.45</v>
      </c>
      <c r="H1021" s="368"/>
    </row>
    <row r="1022" spans="1:8" ht="12.75">
      <c r="A1022" s="364"/>
      <c r="B1022" s="421"/>
      <c r="C1022" s="131"/>
      <c r="D1022" s="120"/>
      <c r="E1022" s="170" t="s">
        <v>541</v>
      </c>
      <c r="F1022" s="171">
        <v>24</v>
      </c>
      <c r="G1022" s="171">
        <v>586.03</v>
      </c>
      <c r="H1022" s="368"/>
    </row>
    <row r="1023" spans="1:8" ht="12.75">
      <c r="A1023" s="364"/>
      <c r="B1023" s="421"/>
      <c r="C1023" s="131"/>
      <c r="D1023" s="120"/>
      <c r="E1023" s="170" t="s">
        <v>542</v>
      </c>
      <c r="F1023" s="171">
        <v>8</v>
      </c>
      <c r="G1023" s="171">
        <v>273.04</v>
      </c>
      <c r="H1023" s="368"/>
    </row>
    <row r="1024" spans="1:8" ht="12.75">
      <c r="A1024" s="364"/>
      <c r="B1024" s="421"/>
      <c r="C1024" s="131"/>
      <c r="D1024" s="120"/>
      <c r="E1024" s="170" t="s">
        <v>543</v>
      </c>
      <c r="F1024" s="171">
        <v>3</v>
      </c>
      <c r="G1024" s="171">
        <v>364.2</v>
      </c>
      <c r="H1024" s="368"/>
    </row>
    <row r="1025" spans="1:8" ht="12.75">
      <c r="A1025" s="364"/>
      <c r="B1025" s="421"/>
      <c r="C1025" s="131"/>
      <c r="D1025" s="120"/>
      <c r="E1025" s="170" t="s">
        <v>1671</v>
      </c>
      <c r="F1025" s="171">
        <v>750</v>
      </c>
      <c r="G1025" s="171">
        <v>1500</v>
      </c>
      <c r="H1025" s="368"/>
    </row>
    <row r="1026" spans="1:8" ht="12.75">
      <c r="A1026" s="364"/>
      <c r="B1026" s="421"/>
      <c r="C1026" s="131"/>
      <c r="D1026" s="120"/>
      <c r="E1026" s="170" t="s">
        <v>544</v>
      </c>
      <c r="F1026" s="171">
        <v>3</v>
      </c>
      <c r="G1026" s="171">
        <v>456</v>
      </c>
      <c r="H1026" s="368"/>
    </row>
    <row r="1027" spans="1:8" ht="12.75">
      <c r="A1027" s="364"/>
      <c r="B1027" s="421"/>
      <c r="C1027" s="131"/>
      <c r="D1027" s="120"/>
      <c r="E1027" s="170" t="s">
        <v>545</v>
      </c>
      <c r="F1027" s="171">
        <v>3</v>
      </c>
      <c r="G1027" s="171">
        <v>886.5</v>
      </c>
      <c r="H1027" s="368"/>
    </row>
    <row r="1028" spans="1:8" ht="12.75">
      <c r="A1028" s="364"/>
      <c r="B1028" s="421"/>
      <c r="C1028" s="131"/>
      <c r="D1028" s="120"/>
      <c r="E1028" s="170" t="s">
        <v>546</v>
      </c>
      <c r="F1028" s="171">
        <v>0.0753</v>
      </c>
      <c r="G1028" s="171">
        <v>2225.8</v>
      </c>
      <c r="H1028" s="368"/>
    </row>
    <row r="1029" spans="1:8" ht="12.75">
      <c r="A1029" s="364"/>
      <c r="B1029" s="421"/>
      <c r="C1029" s="131"/>
      <c r="D1029" s="120"/>
      <c r="E1029" s="170" t="s">
        <v>547</v>
      </c>
      <c r="F1029" s="171">
        <v>0.00036</v>
      </c>
      <c r="G1029" s="171">
        <v>9.34</v>
      </c>
      <c r="H1029" s="368"/>
    </row>
    <row r="1030" spans="1:8" ht="12.75">
      <c r="A1030" s="364"/>
      <c r="B1030" s="421"/>
      <c r="C1030" s="131"/>
      <c r="D1030" s="120"/>
      <c r="E1030" s="170" t="s">
        <v>548</v>
      </c>
      <c r="F1030" s="171">
        <v>0.0003</v>
      </c>
      <c r="G1030" s="171">
        <v>7.71</v>
      </c>
      <c r="H1030" s="368"/>
    </row>
    <row r="1031" spans="1:8" ht="12.75">
      <c r="A1031" s="364"/>
      <c r="B1031" s="421"/>
      <c r="C1031" s="131"/>
      <c r="D1031" s="120"/>
      <c r="E1031" s="170" t="s">
        <v>1986</v>
      </c>
      <c r="F1031" s="171">
        <v>0.0806</v>
      </c>
      <c r="G1031" s="171">
        <v>2239.78</v>
      </c>
      <c r="H1031" s="368"/>
    </row>
    <row r="1032" spans="1:8" ht="12.75">
      <c r="A1032" s="364"/>
      <c r="B1032" s="421"/>
      <c r="C1032" s="131"/>
      <c r="D1032" s="120"/>
      <c r="E1032" s="170" t="s">
        <v>1985</v>
      </c>
      <c r="F1032" s="171">
        <v>0.87628</v>
      </c>
      <c r="G1032" s="171">
        <v>23252.53</v>
      </c>
      <c r="H1032" s="368"/>
    </row>
    <row r="1033" spans="1:8" ht="12.75">
      <c r="A1033" s="364"/>
      <c r="B1033" s="421"/>
      <c r="C1033" s="131"/>
      <c r="D1033" s="120"/>
      <c r="E1033" s="170" t="s">
        <v>550</v>
      </c>
      <c r="F1033" s="171">
        <v>0.44688</v>
      </c>
      <c r="G1033" s="171">
        <v>11740.05</v>
      </c>
      <c r="H1033" s="368"/>
    </row>
    <row r="1034" spans="1:8" ht="12.75">
      <c r="A1034" s="364"/>
      <c r="B1034" s="421"/>
      <c r="C1034" s="131"/>
      <c r="D1034" s="120"/>
      <c r="E1034" s="170" t="s">
        <v>1984</v>
      </c>
      <c r="F1034" s="171">
        <v>0.069</v>
      </c>
      <c r="G1034" s="171">
        <v>1758.66</v>
      </c>
      <c r="H1034" s="368"/>
    </row>
    <row r="1035" spans="1:8" ht="12.75">
      <c r="A1035" s="364"/>
      <c r="B1035" s="421"/>
      <c r="C1035" s="131"/>
      <c r="D1035" s="120"/>
      <c r="E1035" s="170" t="s">
        <v>1892</v>
      </c>
      <c r="F1035" s="171">
        <v>0.0492</v>
      </c>
      <c r="G1035" s="171">
        <v>1264.5</v>
      </c>
      <c r="H1035" s="368"/>
    </row>
    <row r="1036" spans="1:8" ht="12.75">
      <c r="A1036" s="364"/>
      <c r="B1036" s="421"/>
      <c r="C1036" s="131"/>
      <c r="D1036" s="120"/>
      <c r="E1036" s="170" t="s">
        <v>551</v>
      </c>
      <c r="F1036" s="171">
        <v>1</v>
      </c>
      <c r="G1036" s="171">
        <v>280.76</v>
      </c>
      <c r="H1036" s="368"/>
    </row>
    <row r="1037" spans="1:8" ht="12.75">
      <c r="A1037" s="364"/>
      <c r="B1037" s="421"/>
      <c r="C1037" s="131"/>
      <c r="D1037" s="120"/>
      <c r="E1037" s="170" t="s">
        <v>552</v>
      </c>
      <c r="F1037" s="171">
        <v>9</v>
      </c>
      <c r="G1037" s="171">
        <v>206.84</v>
      </c>
      <c r="H1037" s="368"/>
    </row>
    <row r="1038" spans="1:8" ht="12.75">
      <c r="A1038" s="364"/>
      <c r="B1038" s="421"/>
      <c r="C1038" s="131"/>
      <c r="D1038" s="120"/>
      <c r="E1038" s="170" t="s">
        <v>565</v>
      </c>
      <c r="F1038" s="171">
        <v>0.07692</v>
      </c>
      <c r="G1038" s="171">
        <v>1926.01</v>
      </c>
      <c r="H1038" s="368"/>
    </row>
    <row r="1039" spans="1:8" ht="13.5" thickBot="1">
      <c r="A1039" s="364"/>
      <c r="B1039" s="422"/>
      <c r="C1039" s="172"/>
      <c r="D1039" s="164"/>
      <c r="E1039" s="173" t="s">
        <v>553</v>
      </c>
      <c r="F1039" s="174">
        <v>31.1</v>
      </c>
      <c r="G1039" s="174">
        <v>2602.18</v>
      </c>
      <c r="H1039" s="423"/>
    </row>
    <row r="1040" spans="1:8" ht="13.5" thickBot="1">
      <c r="A1040" s="115"/>
      <c r="B1040" s="107" t="s">
        <v>1995</v>
      </c>
      <c r="C1040" s="165"/>
      <c r="D1040" s="165"/>
      <c r="E1040" s="165"/>
      <c r="F1040" s="165"/>
      <c r="G1040" s="175">
        <f>SUM(G969:G1039)</f>
        <v>93686.12999999999</v>
      </c>
      <c r="H1040" s="249"/>
    </row>
    <row r="1041" spans="1:8" ht="22.5">
      <c r="A1041" s="424">
        <v>2</v>
      </c>
      <c r="B1041" s="365" t="s">
        <v>43</v>
      </c>
      <c r="C1041" s="116"/>
      <c r="D1041" s="116"/>
      <c r="E1041" s="176" t="s">
        <v>1672</v>
      </c>
      <c r="F1041" s="171">
        <v>2</v>
      </c>
      <c r="G1041" s="171">
        <v>3273.76</v>
      </c>
      <c r="H1041" s="367" t="s">
        <v>507</v>
      </c>
    </row>
    <row r="1042" spans="1:8" ht="22.5">
      <c r="A1042" s="425"/>
      <c r="B1042" s="366"/>
      <c r="C1042" s="126"/>
      <c r="D1042" s="126"/>
      <c r="E1042" s="176" t="s">
        <v>1673</v>
      </c>
      <c r="F1042" s="171">
        <v>2</v>
      </c>
      <c r="G1042" s="171">
        <v>3467.8</v>
      </c>
      <c r="H1042" s="368"/>
    </row>
    <row r="1043" spans="1:8" ht="22.5">
      <c r="A1043" s="425"/>
      <c r="B1043" s="366"/>
      <c r="C1043" s="126"/>
      <c r="D1043" s="126"/>
      <c r="E1043" s="176" t="s">
        <v>1674</v>
      </c>
      <c r="F1043" s="171">
        <v>3</v>
      </c>
      <c r="G1043" s="171">
        <v>2836.74</v>
      </c>
      <c r="H1043" s="368"/>
    </row>
    <row r="1044" spans="1:8" ht="22.5">
      <c r="A1044" s="425"/>
      <c r="B1044" s="366"/>
      <c r="C1044" s="126"/>
      <c r="D1044" s="126"/>
      <c r="E1044" s="176" t="s">
        <v>556</v>
      </c>
      <c r="F1044" s="171">
        <v>4</v>
      </c>
      <c r="G1044" s="171">
        <v>4302.88</v>
      </c>
      <c r="H1044" s="368"/>
    </row>
    <row r="1045" spans="1:8" ht="12.75">
      <c r="A1045" s="425"/>
      <c r="B1045" s="366"/>
      <c r="C1045" s="126"/>
      <c r="D1045" s="126"/>
      <c r="E1045" s="176" t="s">
        <v>678</v>
      </c>
      <c r="F1045" s="171">
        <v>5</v>
      </c>
      <c r="G1045" s="171">
        <v>9414.4</v>
      </c>
      <c r="H1045" s="368"/>
    </row>
    <row r="1046" spans="1:8" ht="12.75">
      <c r="A1046" s="425"/>
      <c r="B1046" s="366"/>
      <c r="C1046" s="126"/>
      <c r="D1046" s="126"/>
      <c r="E1046" s="176" t="s">
        <v>1675</v>
      </c>
      <c r="F1046" s="171">
        <v>1</v>
      </c>
      <c r="G1046" s="171">
        <v>2150</v>
      </c>
      <c r="H1046" s="368"/>
    </row>
    <row r="1047" spans="1:8" ht="22.5">
      <c r="A1047" s="425"/>
      <c r="B1047" s="366"/>
      <c r="C1047" s="126"/>
      <c r="D1047" s="126"/>
      <c r="E1047" s="176" t="s">
        <v>1676</v>
      </c>
      <c r="F1047" s="171">
        <v>2</v>
      </c>
      <c r="G1047" s="171">
        <v>151.86</v>
      </c>
      <c r="H1047" s="368"/>
    </row>
    <row r="1048" spans="1:8" ht="12.75">
      <c r="A1048" s="425"/>
      <c r="B1048" s="366"/>
      <c r="C1048" s="126"/>
      <c r="D1048" s="126"/>
      <c r="E1048" s="176" t="s">
        <v>1652</v>
      </c>
      <c r="F1048" s="171">
        <v>2</v>
      </c>
      <c r="G1048" s="171">
        <v>126.97</v>
      </c>
      <c r="H1048" s="368"/>
    </row>
    <row r="1049" spans="1:8" ht="12.75">
      <c r="A1049" s="425"/>
      <c r="B1049" s="366"/>
      <c r="C1049" s="126"/>
      <c r="D1049" s="126"/>
      <c r="E1049" s="176" t="s">
        <v>1677</v>
      </c>
      <c r="F1049" s="171">
        <v>2</v>
      </c>
      <c r="G1049" s="171">
        <v>176.95</v>
      </c>
      <c r="H1049" s="368"/>
    </row>
    <row r="1050" spans="1:8" ht="12.75">
      <c r="A1050" s="425"/>
      <c r="B1050" s="366"/>
      <c r="C1050" s="126"/>
      <c r="D1050" s="126"/>
      <c r="E1050" s="176" t="s">
        <v>1678</v>
      </c>
      <c r="F1050" s="171">
        <v>2</v>
      </c>
      <c r="G1050" s="171">
        <v>166.32</v>
      </c>
      <c r="H1050" s="368"/>
    </row>
    <row r="1051" spans="1:8" ht="12.75">
      <c r="A1051" s="425"/>
      <c r="B1051" s="366"/>
      <c r="C1051" s="126"/>
      <c r="D1051" s="126"/>
      <c r="E1051" s="176" t="s">
        <v>1679</v>
      </c>
      <c r="F1051" s="171">
        <v>1</v>
      </c>
      <c r="G1051" s="171">
        <v>64360.59</v>
      </c>
      <c r="H1051" s="368"/>
    </row>
    <row r="1052" spans="1:8" ht="12.75">
      <c r="A1052" s="425"/>
      <c r="B1052" s="366"/>
      <c r="C1052" s="126"/>
      <c r="D1052" s="126"/>
      <c r="E1052" s="176" t="s">
        <v>1680</v>
      </c>
      <c r="F1052" s="171">
        <v>1</v>
      </c>
      <c r="G1052" s="171">
        <v>6821.2</v>
      </c>
      <c r="H1052" s="368"/>
    </row>
    <row r="1053" spans="1:8" ht="12.75">
      <c r="A1053" s="425"/>
      <c r="B1053" s="366"/>
      <c r="C1053" s="126"/>
      <c r="D1053" s="126"/>
      <c r="E1053" s="176" t="s">
        <v>1681</v>
      </c>
      <c r="F1053" s="171">
        <v>1</v>
      </c>
      <c r="G1053" s="171">
        <v>27539.83</v>
      </c>
      <c r="H1053" s="368"/>
    </row>
    <row r="1054" spans="1:8" ht="12.75">
      <c r="A1054" s="425"/>
      <c r="B1054" s="366"/>
      <c r="C1054" s="126"/>
      <c r="D1054" s="126"/>
      <c r="E1054" s="176" t="s">
        <v>1682</v>
      </c>
      <c r="F1054" s="171">
        <v>26</v>
      </c>
      <c r="G1054" s="171">
        <v>11167.79</v>
      </c>
      <c r="H1054" s="368"/>
    </row>
    <row r="1055" spans="1:8" ht="12.75">
      <c r="A1055" s="425"/>
      <c r="B1055" s="366"/>
      <c r="C1055" s="126"/>
      <c r="D1055" s="126"/>
      <c r="E1055" s="176" t="s">
        <v>515</v>
      </c>
      <c r="F1055" s="171">
        <v>90</v>
      </c>
      <c r="G1055" s="171">
        <v>1267.97</v>
      </c>
      <c r="H1055" s="368"/>
    </row>
    <row r="1056" spans="1:8" ht="12.75">
      <c r="A1056" s="425"/>
      <c r="B1056" s="366"/>
      <c r="C1056" s="126"/>
      <c r="D1056" s="126"/>
      <c r="E1056" s="176" t="s">
        <v>516</v>
      </c>
      <c r="F1056" s="171">
        <v>20</v>
      </c>
      <c r="G1056" s="171">
        <v>444.72</v>
      </c>
      <c r="H1056" s="368"/>
    </row>
    <row r="1057" spans="1:8" ht="12.75">
      <c r="A1057" s="425"/>
      <c r="B1057" s="366"/>
      <c r="C1057" s="126"/>
      <c r="D1057" s="126"/>
      <c r="E1057" s="176" t="s">
        <v>1683</v>
      </c>
      <c r="F1057" s="171">
        <v>5</v>
      </c>
      <c r="G1057" s="171">
        <v>255.13</v>
      </c>
      <c r="H1057" s="368"/>
    </row>
    <row r="1058" spans="1:8" ht="12.75">
      <c r="A1058" s="425"/>
      <c r="B1058" s="366"/>
      <c r="C1058" s="126"/>
      <c r="D1058" s="126"/>
      <c r="E1058" s="176" t="s">
        <v>554</v>
      </c>
      <c r="F1058" s="171">
        <v>8</v>
      </c>
      <c r="G1058" s="171">
        <v>1897.17</v>
      </c>
      <c r="H1058" s="368"/>
    </row>
    <row r="1059" spans="1:8" ht="12.75">
      <c r="A1059" s="425"/>
      <c r="B1059" s="366"/>
      <c r="C1059" s="126"/>
      <c r="D1059" s="126"/>
      <c r="E1059" s="176" t="s">
        <v>521</v>
      </c>
      <c r="F1059" s="171">
        <v>1</v>
      </c>
      <c r="G1059" s="171">
        <v>97.88</v>
      </c>
      <c r="H1059" s="368"/>
    </row>
    <row r="1060" spans="1:8" ht="12.75">
      <c r="A1060" s="425"/>
      <c r="B1060" s="366"/>
      <c r="C1060" s="126"/>
      <c r="D1060" s="126"/>
      <c r="E1060" s="176" t="s">
        <v>1654</v>
      </c>
      <c r="F1060" s="171">
        <v>34</v>
      </c>
      <c r="G1060" s="171">
        <v>26139.67</v>
      </c>
      <c r="H1060" s="368"/>
    </row>
    <row r="1061" spans="1:8" ht="12.75">
      <c r="A1061" s="425"/>
      <c r="B1061" s="366"/>
      <c r="C1061" s="126"/>
      <c r="D1061" s="126"/>
      <c r="E1061" s="176" t="s">
        <v>1655</v>
      </c>
      <c r="F1061" s="171">
        <v>0.1188</v>
      </c>
      <c r="G1061" s="171">
        <v>2768.65</v>
      </c>
      <c r="H1061" s="368"/>
    </row>
    <row r="1062" spans="1:8" ht="12.75">
      <c r="A1062" s="425"/>
      <c r="B1062" s="366"/>
      <c r="C1062" s="126"/>
      <c r="D1062" s="126"/>
      <c r="E1062" s="176" t="s">
        <v>1664</v>
      </c>
      <c r="F1062" s="171">
        <v>3</v>
      </c>
      <c r="G1062" s="171">
        <v>81.35</v>
      </c>
      <c r="H1062" s="368"/>
    </row>
    <row r="1063" spans="1:8" ht="22.5">
      <c r="A1063" s="425"/>
      <c r="B1063" s="366"/>
      <c r="C1063" s="126"/>
      <c r="D1063" s="126"/>
      <c r="E1063" s="176" t="s">
        <v>1684</v>
      </c>
      <c r="F1063" s="171">
        <v>1</v>
      </c>
      <c r="G1063" s="171">
        <v>748.31</v>
      </c>
      <c r="H1063" s="368"/>
    </row>
    <row r="1064" spans="1:8" ht="22.5">
      <c r="A1064" s="425"/>
      <c r="B1064" s="366"/>
      <c r="C1064" s="126"/>
      <c r="D1064" s="126"/>
      <c r="E1064" s="176" t="s">
        <v>1685</v>
      </c>
      <c r="F1064" s="171">
        <v>2</v>
      </c>
      <c r="G1064" s="171">
        <v>423</v>
      </c>
      <c r="H1064" s="368"/>
    </row>
    <row r="1065" spans="1:8" ht="22.5">
      <c r="A1065" s="425"/>
      <c r="B1065" s="366"/>
      <c r="C1065" s="126"/>
      <c r="D1065" s="126"/>
      <c r="E1065" s="176" t="s">
        <v>1686</v>
      </c>
      <c r="F1065" s="171">
        <v>2</v>
      </c>
      <c r="G1065" s="171">
        <v>814</v>
      </c>
      <c r="H1065" s="368"/>
    </row>
    <row r="1066" spans="1:8" ht="12.75">
      <c r="A1066" s="425"/>
      <c r="B1066" s="366"/>
      <c r="C1066" s="126"/>
      <c r="D1066" s="126"/>
      <c r="E1066" s="176" t="s">
        <v>525</v>
      </c>
      <c r="F1066" s="171">
        <v>30</v>
      </c>
      <c r="G1066" s="171">
        <v>561.86</v>
      </c>
      <c r="H1066" s="368"/>
    </row>
    <row r="1067" spans="1:8" ht="12.75">
      <c r="A1067" s="425"/>
      <c r="B1067" s="366"/>
      <c r="C1067" s="126"/>
      <c r="D1067" s="126"/>
      <c r="E1067" s="176" t="s">
        <v>558</v>
      </c>
      <c r="F1067" s="171">
        <v>7</v>
      </c>
      <c r="G1067" s="171">
        <v>434.58</v>
      </c>
      <c r="H1067" s="368"/>
    </row>
    <row r="1068" spans="1:8" ht="12.75">
      <c r="A1068" s="425"/>
      <c r="B1068" s="366"/>
      <c r="C1068" s="126"/>
      <c r="D1068" s="126"/>
      <c r="E1068" s="176" t="s">
        <v>527</v>
      </c>
      <c r="F1068" s="171">
        <v>40</v>
      </c>
      <c r="G1068" s="171">
        <v>1226.59</v>
      </c>
      <c r="H1068" s="368"/>
    </row>
    <row r="1069" spans="1:8" ht="12.75">
      <c r="A1069" s="425"/>
      <c r="B1069" s="366"/>
      <c r="C1069" s="126"/>
      <c r="D1069" s="126"/>
      <c r="E1069" s="176" t="s">
        <v>656</v>
      </c>
      <c r="F1069" s="171">
        <v>10</v>
      </c>
      <c r="G1069" s="171">
        <v>905.98</v>
      </c>
      <c r="H1069" s="368"/>
    </row>
    <row r="1070" spans="1:8" ht="12.75">
      <c r="A1070" s="425"/>
      <c r="B1070" s="366"/>
      <c r="C1070" s="126"/>
      <c r="D1070" s="126"/>
      <c r="E1070" s="176" t="s">
        <v>1687</v>
      </c>
      <c r="F1070" s="171">
        <v>1</v>
      </c>
      <c r="G1070" s="171">
        <v>482.45</v>
      </c>
      <c r="H1070" s="368"/>
    </row>
    <row r="1071" spans="1:8" ht="12.75">
      <c r="A1071" s="425"/>
      <c r="B1071" s="366"/>
      <c r="C1071" s="126"/>
      <c r="D1071" s="126"/>
      <c r="E1071" s="176" t="s">
        <v>559</v>
      </c>
      <c r="F1071" s="171">
        <v>2</v>
      </c>
      <c r="G1071" s="171">
        <v>1846.88</v>
      </c>
      <c r="H1071" s="368"/>
    </row>
    <row r="1072" spans="1:8" ht="22.5">
      <c r="A1072" s="425"/>
      <c r="B1072" s="366"/>
      <c r="C1072" s="126"/>
      <c r="D1072" s="126"/>
      <c r="E1072" s="176" t="s">
        <v>533</v>
      </c>
      <c r="F1072" s="171">
        <v>8</v>
      </c>
      <c r="G1072" s="171">
        <v>9031.99</v>
      </c>
      <c r="H1072" s="368"/>
    </row>
    <row r="1073" spans="1:8" ht="12.75">
      <c r="A1073" s="425"/>
      <c r="B1073" s="366"/>
      <c r="C1073" s="126"/>
      <c r="D1073" s="126"/>
      <c r="E1073" s="176" t="s">
        <v>1388</v>
      </c>
      <c r="F1073" s="171">
        <v>2</v>
      </c>
      <c r="G1073" s="171">
        <v>1971.19</v>
      </c>
      <c r="H1073" s="368"/>
    </row>
    <row r="1074" spans="1:8" ht="12.75">
      <c r="A1074" s="425"/>
      <c r="B1074" s="366"/>
      <c r="C1074" s="126"/>
      <c r="D1074" s="126"/>
      <c r="E1074" s="176" t="s">
        <v>1390</v>
      </c>
      <c r="F1074" s="171">
        <v>4</v>
      </c>
      <c r="G1074" s="171">
        <v>3942.37</v>
      </c>
      <c r="H1074" s="368"/>
    </row>
    <row r="1075" spans="1:8" ht="12.75">
      <c r="A1075" s="425"/>
      <c r="B1075" s="366"/>
      <c r="C1075" s="126"/>
      <c r="D1075" s="126"/>
      <c r="E1075" s="176" t="s">
        <v>1688</v>
      </c>
      <c r="F1075" s="171">
        <v>2</v>
      </c>
      <c r="G1075" s="171">
        <v>1971.19</v>
      </c>
      <c r="H1075" s="368"/>
    </row>
    <row r="1076" spans="1:8" ht="12.75">
      <c r="A1076" s="425"/>
      <c r="B1076" s="366"/>
      <c r="C1076" s="126"/>
      <c r="D1076" s="126"/>
      <c r="E1076" s="176" t="s">
        <v>534</v>
      </c>
      <c r="F1076" s="171">
        <v>50</v>
      </c>
      <c r="G1076" s="171">
        <v>195.34</v>
      </c>
      <c r="H1076" s="368"/>
    </row>
    <row r="1077" spans="1:8" ht="12.75">
      <c r="A1077" s="425"/>
      <c r="B1077" s="366"/>
      <c r="C1077" s="126"/>
      <c r="D1077" s="126"/>
      <c r="E1077" s="176" t="s">
        <v>535</v>
      </c>
      <c r="F1077" s="171">
        <v>250</v>
      </c>
      <c r="G1077" s="171">
        <v>861.24</v>
      </c>
      <c r="H1077" s="368"/>
    </row>
    <row r="1078" spans="1:8" ht="12.75">
      <c r="A1078" s="425"/>
      <c r="B1078" s="366"/>
      <c r="C1078" s="126"/>
      <c r="D1078" s="126"/>
      <c r="E1078" s="176" t="s">
        <v>536</v>
      </c>
      <c r="F1078" s="171">
        <v>44</v>
      </c>
      <c r="G1078" s="171">
        <v>334.91</v>
      </c>
      <c r="H1078" s="368"/>
    </row>
    <row r="1079" spans="1:8" ht="12.75">
      <c r="A1079" s="425"/>
      <c r="B1079" s="366"/>
      <c r="C1079" s="126"/>
      <c r="D1079" s="126"/>
      <c r="E1079" s="176" t="s">
        <v>537</v>
      </c>
      <c r="F1079" s="171">
        <v>10</v>
      </c>
      <c r="G1079" s="171">
        <v>125.01</v>
      </c>
      <c r="H1079" s="368"/>
    </row>
    <row r="1080" spans="1:8" ht="12.75">
      <c r="A1080" s="425"/>
      <c r="B1080" s="366"/>
      <c r="C1080" s="126"/>
      <c r="D1080" s="126"/>
      <c r="E1080" s="176" t="s">
        <v>562</v>
      </c>
      <c r="F1080" s="171">
        <v>39</v>
      </c>
      <c r="G1080" s="171">
        <v>1564.44</v>
      </c>
      <c r="H1080" s="368"/>
    </row>
    <row r="1081" spans="1:8" ht="12.75">
      <c r="A1081" s="425"/>
      <c r="B1081" s="366"/>
      <c r="C1081" s="126"/>
      <c r="D1081" s="126"/>
      <c r="E1081" s="176" t="s">
        <v>539</v>
      </c>
      <c r="F1081" s="171">
        <v>53</v>
      </c>
      <c r="G1081" s="171">
        <v>697.23</v>
      </c>
      <c r="H1081" s="368"/>
    </row>
    <row r="1082" spans="1:8" ht="12.75">
      <c r="A1082" s="425"/>
      <c r="B1082" s="366"/>
      <c r="C1082" s="126"/>
      <c r="D1082" s="126"/>
      <c r="E1082" s="176" t="s">
        <v>540</v>
      </c>
      <c r="F1082" s="171">
        <v>11</v>
      </c>
      <c r="G1082" s="171">
        <v>213.97</v>
      </c>
      <c r="H1082" s="368"/>
    </row>
    <row r="1083" spans="1:8" ht="12.75">
      <c r="A1083" s="425"/>
      <c r="B1083" s="366"/>
      <c r="C1083" s="126"/>
      <c r="D1083" s="126"/>
      <c r="E1083" s="176" t="s">
        <v>540</v>
      </c>
      <c r="F1083" s="171">
        <v>20</v>
      </c>
      <c r="G1083" s="171">
        <v>248.98</v>
      </c>
      <c r="H1083" s="368"/>
    </row>
    <row r="1084" spans="1:8" ht="12.75">
      <c r="A1084" s="425"/>
      <c r="B1084" s="366"/>
      <c r="C1084" s="126"/>
      <c r="D1084" s="126"/>
      <c r="E1084" s="176" t="s">
        <v>541</v>
      </c>
      <c r="F1084" s="171">
        <v>20</v>
      </c>
      <c r="G1084" s="171">
        <v>414.39</v>
      </c>
      <c r="H1084" s="368"/>
    </row>
    <row r="1085" spans="1:8" ht="12.75">
      <c r="A1085" s="425"/>
      <c r="B1085" s="366"/>
      <c r="C1085" s="126"/>
      <c r="D1085" s="126"/>
      <c r="E1085" s="176" t="s">
        <v>1689</v>
      </c>
      <c r="F1085" s="171">
        <v>1</v>
      </c>
      <c r="G1085" s="171">
        <v>15875.34</v>
      </c>
      <c r="H1085" s="368"/>
    </row>
    <row r="1086" spans="1:8" ht="12.75">
      <c r="A1086" s="425"/>
      <c r="B1086" s="366"/>
      <c r="C1086" s="126"/>
      <c r="D1086" s="126"/>
      <c r="E1086" s="176" t="s">
        <v>1690</v>
      </c>
      <c r="F1086" s="171">
        <v>1</v>
      </c>
      <c r="G1086" s="171">
        <v>22275.51</v>
      </c>
      <c r="H1086" s="368"/>
    </row>
    <row r="1087" spans="1:8" ht="12.75">
      <c r="A1087" s="425"/>
      <c r="B1087" s="366"/>
      <c r="C1087" s="126"/>
      <c r="D1087" s="126"/>
      <c r="E1087" s="176" t="s">
        <v>563</v>
      </c>
      <c r="F1087" s="171">
        <v>8</v>
      </c>
      <c r="G1087" s="171">
        <v>3172</v>
      </c>
      <c r="H1087" s="368"/>
    </row>
    <row r="1088" spans="1:8" ht="12.75">
      <c r="A1088" s="425"/>
      <c r="B1088" s="366"/>
      <c r="C1088" s="126"/>
      <c r="D1088" s="126"/>
      <c r="E1088" s="176" t="s">
        <v>200</v>
      </c>
      <c r="F1088" s="171">
        <v>1</v>
      </c>
      <c r="G1088" s="171">
        <v>38821.76</v>
      </c>
      <c r="H1088" s="368"/>
    </row>
    <row r="1089" spans="1:8" ht="12.75">
      <c r="A1089" s="425"/>
      <c r="B1089" s="366"/>
      <c r="C1089" s="126"/>
      <c r="D1089" s="126"/>
      <c r="E1089" s="176" t="s">
        <v>1691</v>
      </c>
      <c r="F1089" s="171">
        <v>1</v>
      </c>
      <c r="G1089" s="171">
        <v>337.02</v>
      </c>
      <c r="H1089" s="368"/>
    </row>
    <row r="1090" spans="1:8" ht="12.75">
      <c r="A1090" s="425"/>
      <c r="B1090" s="366"/>
      <c r="C1090" s="126"/>
      <c r="D1090" s="126"/>
      <c r="E1090" s="176" t="s">
        <v>1692</v>
      </c>
      <c r="F1090" s="171">
        <v>1</v>
      </c>
      <c r="G1090" s="171">
        <v>487.17</v>
      </c>
      <c r="H1090" s="368"/>
    </row>
    <row r="1091" spans="1:8" ht="12.75">
      <c r="A1091" s="425"/>
      <c r="B1091" s="366"/>
      <c r="C1091" s="126"/>
      <c r="D1091" s="126"/>
      <c r="E1091" s="176" t="s">
        <v>549</v>
      </c>
      <c r="F1091" s="171">
        <v>0.00016</v>
      </c>
      <c r="G1091" s="171">
        <v>4.11</v>
      </c>
      <c r="H1091" s="368"/>
    </row>
    <row r="1092" spans="1:8" ht="12.75">
      <c r="A1092" s="425"/>
      <c r="B1092" s="366"/>
      <c r="C1092" s="126"/>
      <c r="D1092" s="126"/>
      <c r="E1092" s="176" t="s">
        <v>1986</v>
      </c>
      <c r="F1092" s="171">
        <v>0.077</v>
      </c>
      <c r="G1092" s="171">
        <v>2137.85</v>
      </c>
      <c r="H1092" s="368"/>
    </row>
    <row r="1093" spans="1:8" ht="12.75">
      <c r="A1093" s="425"/>
      <c r="B1093" s="366"/>
      <c r="C1093" s="126"/>
      <c r="D1093" s="126"/>
      <c r="E1093" s="176" t="s">
        <v>1985</v>
      </c>
      <c r="F1093" s="171">
        <v>0.68558</v>
      </c>
      <c r="G1093" s="171">
        <v>18216.46</v>
      </c>
      <c r="H1093" s="368"/>
    </row>
    <row r="1094" spans="1:8" ht="12.75">
      <c r="A1094" s="425"/>
      <c r="B1094" s="366"/>
      <c r="C1094" s="126"/>
      <c r="D1094" s="126"/>
      <c r="E1094" s="176" t="s">
        <v>550</v>
      </c>
      <c r="F1094" s="171">
        <v>0.1272</v>
      </c>
      <c r="G1094" s="171">
        <v>3341.7</v>
      </c>
      <c r="H1094" s="368"/>
    </row>
    <row r="1095" spans="1:8" ht="12.75">
      <c r="A1095" s="425"/>
      <c r="B1095" s="366"/>
      <c r="C1095" s="126"/>
      <c r="D1095" s="126"/>
      <c r="E1095" s="176" t="s">
        <v>1984</v>
      </c>
      <c r="F1095" s="171">
        <v>1.01818</v>
      </c>
      <c r="G1095" s="171">
        <v>26833.1</v>
      </c>
      <c r="H1095" s="368"/>
    </row>
    <row r="1096" spans="1:8" ht="12.75">
      <c r="A1096" s="425"/>
      <c r="B1096" s="366"/>
      <c r="C1096" s="126"/>
      <c r="D1096" s="126"/>
      <c r="E1096" s="176" t="s">
        <v>1892</v>
      </c>
      <c r="F1096" s="171">
        <v>0.4131</v>
      </c>
      <c r="G1096" s="171">
        <v>10642.87</v>
      </c>
      <c r="H1096" s="368"/>
    </row>
    <row r="1097" spans="1:8" ht="12.75">
      <c r="A1097" s="425"/>
      <c r="B1097" s="366"/>
      <c r="C1097" s="126"/>
      <c r="D1097" s="126"/>
      <c r="E1097" s="176" t="s">
        <v>552</v>
      </c>
      <c r="F1097" s="171">
        <v>300</v>
      </c>
      <c r="G1097" s="171">
        <v>6896.13</v>
      </c>
      <c r="H1097" s="368"/>
    </row>
    <row r="1098" spans="1:8" ht="12.75">
      <c r="A1098" s="425"/>
      <c r="B1098" s="366"/>
      <c r="C1098" s="126"/>
      <c r="D1098" s="126"/>
      <c r="E1098" s="176" t="s">
        <v>564</v>
      </c>
      <c r="F1098" s="171">
        <v>70</v>
      </c>
      <c r="G1098" s="171">
        <v>3920</v>
      </c>
      <c r="H1098" s="368"/>
    </row>
    <row r="1099" spans="1:8" ht="22.5">
      <c r="A1099" s="425"/>
      <c r="B1099" s="366"/>
      <c r="C1099" s="126"/>
      <c r="D1099" s="126"/>
      <c r="E1099" s="176" t="s">
        <v>575</v>
      </c>
      <c r="F1099" s="171">
        <v>1</v>
      </c>
      <c r="G1099" s="171">
        <v>7096.4</v>
      </c>
      <c r="H1099" s="368"/>
    </row>
    <row r="1100" spans="1:8" ht="12.75">
      <c r="A1100" s="425"/>
      <c r="B1100" s="366"/>
      <c r="C1100" s="126"/>
      <c r="D1100" s="126"/>
      <c r="E1100" s="176" t="s">
        <v>1693</v>
      </c>
      <c r="F1100" s="171">
        <v>2</v>
      </c>
      <c r="G1100" s="171">
        <v>1327.64</v>
      </c>
      <c r="H1100" s="368"/>
    </row>
    <row r="1101" spans="1:8" ht="13.5" thickBot="1">
      <c r="A1101" s="425"/>
      <c r="B1101" s="366"/>
      <c r="C1101" s="126"/>
      <c r="D1101" s="126"/>
      <c r="E1101" s="176" t="s">
        <v>553</v>
      </c>
      <c r="F1101" s="171">
        <v>15.9</v>
      </c>
      <c r="G1101" s="171">
        <v>1332.25</v>
      </c>
      <c r="H1101" s="368"/>
    </row>
    <row r="1102" spans="1:8" ht="13.5" thickBot="1">
      <c r="A1102" s="115"/>
      <c r="B1102" s="107"/>
      <c r="C1102" s="125"/>
      <c r="D1102" s="125"/>
      <c r="E1102" s="125"/>
      <c r="F1102" s="125"/>
      <c r="G1102" s="177">
        <f>SUM(G1041:G1101)</f>
        <v>360642.84</v>
      </c>
      <c r="H1102" s="250"/>
    </row>
    <row r="1103" spans="1:8" ht="22.5">
      <c r="A1103" s="424">
        <v>3</v>
      </c>
      <c r="B1103" s="365" t="s">
        <v>1940</v>
      </c>
      <c r="C1103" s="116"/>
      <c r="D1103" s="116"/>
      <c r="E1103" s="176" t="s">
        <v>1674</v>
      </c>
      <c r="F1103" s="171">
        <v>2</v>
      </c>
      <c r="G1103" s="171">
        <v>1891.16</v>
      </c>
      <c r="H1103" s="367" t="s">
        <v>507</v>
      </c>
    </row>
    <row r="1104" spans="1:8" ht="22.5">
      <c r="A1104" s="425"/>
      <c r="B1104" s="366"/>
      <c r="C1104" s="126"/>
      <c r="D1104" s="126"/>
      <c r="E1104" s="176" t="s">
        <v>1694</v>
      </c>
      <c r="F1104" s="171">
        <v>2</v>
      </c>
      <c r="G1104" s="171">
        <v>1830.32</v>
      </c>
      <c r="H1104" s="368"/>
    </row>
    <row r="1105" spans="1:8" ht="12.75">
      <c r="A1105" s="425"/>
      <c r="B1105" s="366"/>
      <c r="C1105" s="126"/>
      <c r="D1105" s="126"/>
      <c r="E1105" s="176" t="s">
        <v>1666</v>
      </c>
      <c r="F1105" s="171">
        <v>1</v>
      </c>
      <c r="G1105" s="171">
        <v>127.97</v>
      </c>
      <c r="H1105" s="368"/>
    </row>
    <row r="1106" spans="1:8" ht="12.75">
      <c r="A1106" s="425"/>
      <c r="B1106" s="366"/>
      <c r="C1106" s="126"/>
      <c r="D1106" s="126"/>
      <c r="E1106" s="176" t="s">
        <v>514</v>
      </c>
      <c r="F1106" s="171">
        <v>30</v>
      </c>
      <c r="G1106" s="171">
        <v>258.4</v>
      </c>
      <c r="H1106" s="368"/>
    </row>
    <row r="1107" spans="1:8" ht="12.75">
      <c r="A1107" s="425"/>
      <c r="B1107" s="366"/>
      <c r="C1107" s="126"/>
      <c r="D1107" s="126"/>
      <c r="E1107" s="176" t="s">
        <v>1695</v>
      </c>
      <c r="F1107" s="171">
        <v>2</v>
      </c>
      <c r="G1107" s="171">
        <v>290.98</v>
      </c>
      <c r="H1107" s="368"/>
    </row>
    <row r="1108" spans="1:8" ht="12.75">
      <c r="A1108" s="425"/>
      <c r="B1108" s="366"/>
      <c r="C1108" s="126"/>
      <c r="D1108" s="126"/>
      <c r="E1108" s="176" t="s">
        <v>539</v>
      </c>
      <c r="F1108" s="171">
        <v>30</v>
      </c>
      <c r="G1108" s="171">
        <v>315.53</v>
      </c>
      <c r="H1108" s="368"/>
    </row>
    <row r="1109" spans="1:8" ht="12.75">
      <c r="A1109" s="425"/>
      <c r="B1109" s="366"/>
      <c r="C1109" s="126"/>
      <c r="D1109" s="126"/>
      <c r="E1109" s="176" t="s">
        <v>526</v>
      </c>
      <c r="F1109" s="171">
        <v>30</v>
      </c>
      <c r="G1109" s="171">
        <v>356.66</v>
      </c>
      <c r="H1109" s="368"/>
    </row>
    <row r="1110" spans="1:8" ht="12.75">
      <c r="A1110" s="425"/>
      <c r="B1110" s="366"/>
      <c r="C1110" s="126"/>
      <c r="D1110" s="126"/>
      <c r="E1110" s="176" t="s">
        <v>1696</v>
      </c>
      <c r="F1110" s="171">
        <v>0.01622</v>
      </c>
      <c r="G1110" s="171">
        <v>378.01</v>
      </c>
      <c r="H1110" s="368"/>
    </row>
    <row r="1111" spans="1:8" ht="12.75">
      <c r="A1111" s="425"/>
      <c r="B1111" s="366"/>
      <c r="C1111" s="126"/>
      <c r="D1111" s="126"/>
      <c r="E1111" s="176" t="s">
        <v>535</v>
      </c>
      <c r="F1111" s="171">
        <v>120</v>
      </c>
      <c r="G1111" s="171">
        <v>434.82</v>
      </c>
      <c r="H1111" s="368"/>
    </row>
    <row r="1112" spans="1:8" ht="12.75">
      <c r="A1112" s="425"/>
      <c r="B1112" s="366"/>
      <c r="C1112" s="126"/>
      <c r="D1112" s="126"/>
      <c r="E1112" s="176" t="s">
        <v>534</v>
      </c>
      <c r="F1112" s="171">
        <v>120</v>
      </c>
      <c r="G1112" s="171">
        <v>468.81</v>
      </c>
      <c r="H1112" s="368"/>
    </row>
    <row r="1113" spans="1:8" ht="12.75">
      <c r="A1113" s="425"/>
      <c r="B1113" s="366"/>
      <c r="C1113" s="126"/>
      <c r="D1113" s="126"/>
      <c r="E1113" s="176" t="s">
        <v>540</v>
      </c>
      <c r="F1113" s="171">
        <v>50</v>
      </c>
      <c r="G1113" s="171">
        <v>622.46</v>
      </c>
      <c r="H1113" s="368"/>
    </row>
    <row r="1114" spans="1:8" ht="12.75">
      <c r="A1114" s="425"/>
      <c r="B1114" s="366"/>
      <c r="C1114" s="126"/>
      <c r="D1114" s="126"/>
      <c r="E1114" s="176" t="s">
        <v>1691</v>
      </c>
      <c r="F1114" s="171">
        <v>2</v>
      </c>
      <c r="G1114" s="171">
        <v>674.03</v>
      </c>
      <c r="H1114" s="368"/>
    </row>
    <row r="1115" spans="1:8" ht="12.75">
      <c r="A1115" s="425"/>
      <c r="B1115" s="366"/>
      <c r="C1115" s="126"/>
      <c r="D1115" s="126"/>
      <c r="E1115" s="176" t="s">
        <v>536</v>
      </c>
      <c r="F1115" s="171">
        <v>90</v>
      </c>
      <c r="G1115" s="171">
        <v>750.76</v>
      </c>
      <c r="H1115" s="368"/>
    </row>
    <row r="1116" spans="1:8" ht="12.75">
      <c r="A1116" s="425"/>
      <c r="B1116" s="366"/>
      <c r="C1116" s="126"/>
      <c r="D1116" s="126"/>
      <c r="E1116" s="176" t="s">
        <v>553</v>
      </c>
      <c r="F1116" s="171">
        <v>10.6</v>
      </c>
      <c r="G1116" s="171">
        <v>886.85</v>
      </c>
      <c r="H1116" s="368"/>
    </row>
    <row r="1117" spans="1:8" ht="12.75">
      <c r="A1117" s="425"/>
      <c r="B1117" s="366"/>
      <c r="C1117" s="126"/>
      <c r="D1117" s="126"/>
      <c r="E1117" s="176" t="s">
        <v>525</v>
      </c>
      <c r="F1117" s="171">
        <v>70</v>
      </c>
      <c r="G1117" s="171">
        <v>929.89</v>
      </c>
      <c r="H1117" s="368"/>
    </row>
    <row r="1118" spans="1:8" ht="12.75">
      <c r="A1118" s="425"/>
      <c r="B1118" s="366"/>
      <c r="C1118" s="126"/>
      <c r="D1118" s="126"/>
      <c r="E1118" s="176" t="s">
        <v>1697</v>
      </c>
      <c r="F1118" s="171">
        <v>2</v>
      </c>
      <c r="G1118" s="171">
        <v>967.89</v>
      </c>
      <c r="H1118" s="368"/>
    </row>
    <row r="1119" spans="1:8" ht="12.75">
      <c r="A1119" s="425"/>
      <c r="B1119" s="366"/>
      <c r="C1119" s="126"/>
      <c r="D1119" s="126"/>
      <c r="E1119" s="176" t="s">
        <v>1688</v>
      </c>
      <c r="F1119" s="171">
        <v>1</v>
      </c>
      <c r="G1119" s="171">
        <v>985.59</v>
      </c>
      <c r="H1119" s="368"/>
    </row>
    <row r="1120" spans="1:8" ht="12.75">
      <c r="A1120" s="425"/>
      <c r="B1120" s="366"/>
      <c r="C1120" s="126"/>
      <c r="D1120" s="126"/>
      <c r="E1120" s="176" t="s">
        <v>515</v>
      </c>
      <c r="F1120" s="171">
        <v>70</v>
      </c>
      <c r="G1120" s="171">
        <v>986.31</v>
      </c>
      <c r="H1120" s="368"/>
    </row>
    <row r="1121" spans="1:8" ht="12.75">
      <c r="A1121" s="425"/>
      <c r="B1121" s="366"/>
      <c r="C1121" s="126"/>
      <c r="D1121" s="126"/>
      <c r="E1121" s="176" t="s">
        <v>562</v>
      </c>
      <c r="F1121" s="171">
        <v>29</v>
      </c>
      <c r="G1121" s="171">
        <v>1129.92</v>
      </c>
      <c r="H1121" s="368"/>
    </row>
    <row r="1122" spans="1:8" ht="12.75">
      <c r="A1122" s="425"/>
      <c r="B1122" s="366"/>
      <c r="C1122" s="126"/>
      <c r="D1122" s="126"/>
      <c r="E1122" s="176" t="s">
        <v>554</v>
      </c>
      <c r="F1122" s="171">
        <v>5</v>
      </c>
      <c r="G1122" s="171">
        <v>1168.31</v>
      </c>
      <c r="H1122" s="368"/>
    </row>
    <row r="1123" spans="1:8" ht="12.75">
      <c r="A1123" s="425"/>
      <c r="B1123" s="366"/>
      <c r="C1123" s="126"/>
      <c r="D1123" s="126"/>
      <c r="E1123" s="176" t="s">
        <v>1698</v>
      </c>
      <c r="F1123" s="171">
        <v>0.8</v>
      </c>
      <c r="G1123" s="171">
        <v>1432</v>
      </c>
      <c r="H1123" s="368"/>
    </row>
    <row r="1124" spans="1:8" ht="22.5">
      <c r="A1124" s="425"/>
      <c r="B1124" s="366"/>
      <c r="C1124" s="126"/>
      <c r="D1124" s="126"/>
      <c r="E1124" s="176" t="s">
        <v>1684</v>
      </c>
      <c r="F1124" s="171">
        <v>2</v>
      </c>
      <c r="G1124" s="171">
        <v>1496.61</v>
      </c>
      <c r="H1124" s="368"/>
    </row>
    <row r="1125" spans="1:8" ht="12.75">
      <c r="A1125" s="425"/>
      <c r="B1125" s="366"/>
      <c r="C1125" s="126"/>
      <c r="D1125" s="126"/>
      <c r="E1125" s="176" t="s">
        <v>1388</v>
      </c>
      <c r="F1125" s="171">
        <v>2</v>
      </c>
      <c r="G1125" s="171">
        <v>1971.19</v>
      </c>
      <c r="H1125" s="368"/>
    </row>
    <row r="1126" spans="1:8" ht="12.75">
      <c r="A1126" s="425"/>
      <c r="B1126" s="366"/>
      <c r="C1126" s="126"/>
      <c r="D1126" s="126"/>
      <c r="E1126" s="176" t="s">
        <v>1699</v>
      </c>
      <c r="F1126" s="171">
        <v>5</v>
      </c>
      <c r="G1126" s="171">
        <v>2245.76</v>
      </c>
      <c r="H1126" s="368"/>
    </row>
    <row r="1127" spans="1:8" ht="12.75">
      <c r="A1127" s="425"/>
      <c r="B1127" s="366"/>
      <c r="C1127" s="126"/>
      <c r="D1127" s="126"/>
      <c r="E1127" s="176" t="s">
        <v>1700</v>
      </c>
      <c r="F1127" s="171">
        <v>1</v>
      </c>
      <c r="G1127" s="171">
        <v>2711.86</v>
      </c>
      <c r="H1127" s="368"/>
    </row>
    <row r="1128" spans="1:8" ht="12.75">
      <c r="A1128" s="425"/>
      <c r="B1128" s="366"/>
      <c r="C1128" s="126"/>
      <c r="D1128" s="126"/>
      <c r="E1128" s="176" t="s">
        <v>1390</v>
      </c>
      <c r="F1128" s="171">
        <v>3</v>
      </c>
      <c r="G1128" s="171">
        <v>2956.78</v>
      </c>
      <c r="H1128" s="368"/>
    </row>
    <row r="1129" spans="1:8" ht="12.75">
      <c r="A1129" s="425"/>
      <c r="B1129" s="366"/>
      <c r="C1129" s="126"/>
      <c r="D1129" s="126"/>
      <c r="E1129" s="176" t="s">
        <v>1701</v>
      </c>
      <c r="F1129" s="171">
        <v>0.333</v>
      </c>
      <c r="G1129" s="171">
        <v>4501.15</v>
      </c>
      <c r="H1129" s="368"/>
    </row>
    <row r="1130" spans="1:8" ht="12.75">
      <c r="A1130" s="425"/>
      <c r="B1130" s="366"/>
      <c r="C1130" s="126"/>
      <c r="D1130" s="126"/>
      <c r="E1130" s="176" t="s">
        <v>552</v>
      </c>
      <c r="F1130" s="171">
        <v>200</v>
      </c>
      <c r="G1130" s="171">
        <v>4597</v>
      </c>
      <c r="H1130" s="368"/>
    </row>
    <row r="1131" spans="1:8" ht="22.5">
      <c r="A1131" s="425"/>
      <c r="B1131" s="366"/>
      <c r="C1131" s="126"/>
      <c r="D1131" s="126"/>
      <c r="E1131" s="176" t="s">
        <v>533</v>
      </c>
      <c r="F1131" s="171">
        <v>5</v>
      </c>
      <c r="G1131" s="171">
        <v>5645</v>
      </c>
      <c r="H1131" s="368"/>
    </row>
    <row r="1132" spans="1:8" ht="12.75">
      <c r="A1132" s="425"/>
      <c r="B1132" s="366"/>
      <c r="C1132" s="126"/>
      <c r="D1132" s="126"/>
      <c r="E1132" s="176" t="s">
        <v>522</v>
      </c>
      <c r="F1132" s="171">
        <v>54</v>
      </c>
      <c r="G1132" s="171">
        <v>7158.39</v>
      </c>
      <c r="H1132" s="368"/>
    </row>
    <row r="1133" spans="1:8" ht="12.75">
      <c r="A1133" s="425"/>
      <c r="B1133" s="366"/>
      <c r="C1133" s="126"/>
      <c r="D1133" s="126"/>
      <c r="E1133" s="176" t="s">
        <v>678</v>
      </c>
      <c r="F1133" s="171">
        <v>6</v>
      </c>
      <c r="G1133" s="171">
        <v>11079.66</v>
      </c>
      <c r="H1133" s="368"/>
    </row>
    <row r="1134" spans="1:8" ht="13.5" thickBot="1">
      <c r="A1134" s="425"/>
      <c r="B1134" s="366"/>
      <c r="C1134" s="126"/>
      <c r="D1134" s="126"/>
      <c r="E1134" s="176" t="s">
        <v>1702</v>
      </c>
      <c r="F1134" s="171">
        <v>4</v>
      </c>
      <c r="G1134" s="171">
        <v>12305.29</v>
      </c>
      <c r="H1134" s="368"/>
    </row>
    <row r="1135" spans="1:8" ht="13.5" thickBot="1">
      <c r="A1135" s="163"/>
      <c r="B1135" s="276"/>
      <c r="C1135" s="178"/>
      <c r="D1135" s="178"/>
      <c r="E1135" s="178"/>
      <c r="F1135" s="178"/>
      <c r="G1135" s="179">
        <f>SUM(G1103:G1134)</f>
        <v>73555.35999999999</v>
      </c>
      <c r="H1135" s="251"/>
    </row>
    <row r="1136" spans="1:8" ht="12.75">
      <c r="A1136" s="424">
        <v>4</v>
      </c>
      <c r="B1136" s="365" t="s">
        <v>576</v>
      </c>
      <c r="C1136" s="116"/>
      <c r="D1136" s="116"/>
      <c r="E1136" s="180" t="s">
        <v>678</v>
      </c>
      <c r="F1136" s="169">
        <v>2</v>
      </c>
      <c r="G1136" s="169">
        <v>3693.22</v>
      </c>
      <c r="H1136" s="428" t="s">
        <v>507</v>
      </c>
    </row>
    <row r="1137" spans="1:8" ht="12.75">
      <c r="A1137" s="425"/>
      <c r="B1137" s="366"/>
      <c r="C1137" s="120"/>
      <c r="D1137" s="120"/>
      <c r="E1137" s="176" t="s">
        <v>1703</v>
      </c>
      <c r="F1137" s="171">
        <v>4</v>
      </c>
      <c r="G1137" s="171">
        <v>73.22</v>
      </c>
      <c r="H1137" s="429"/>
    </row>
    <row r="1138" spans="1:8" ht="12.75">
      <c r="A1138" s="425"/>
      <c r="B1138" s="366"/>
      <c r="C1138" s="120"/>
      <c r="D1138" s="120"/>
      <c r="E1138" s="176" t="s">
        <v>514</v>
      </c>
      <c r="F1138" s="171">
        <v>10</v>
      </c>
      <c r="G1138" s="171">
        <v>86.13</v>
      </c>
      <c r="H1138" s="429"/>
    </row>
    <row r="1139" spans="1:8" ht="12.75">
      <c r="A1139" s="425"/>
      <c r="B1139" s="366"/>
      <c r="C1139" s="120"/>
      <c r="D1139" s="120"/>
      <c r="E1139" s="176" t="s">
        <v>539</v>
      </c>
      <c r="F1139" s="171">
        <v>10</v>
      </c>
      <c r="G1139" s="171">
        <v>105.18</v>
      </c>
      <c r="H1139" s="429"/>
    </row>
    <row r="1140" spans="1:8" ht="12.75">
      <c r="A1140" s="425"/>
      <c r="B1140" s="366"/>
      <c r="C1140" s="120"/>
      <c r="D1140" s="120"/>
      <c r="E1140" s="176" t="s">
        <v>516</v>
      </c>
      <c r="F1140" s="171">
        <v>5</v>
      </c>
      <c r="G1140" s="171">
        <v>111.18</v>
      </c>
      <c r="H1140" s="429"/>
    </row>
    <row r="1141" spans="1:8" ht="12.75">
      <c r="A1141" s="425"/>
      <c r="B1141" s="366"/>
      <c r="C1141" s="120"/>
      <c r="D1141" s="120"/>
      <c r="E1141" s="176" t="s">
        <v>526</v>
      </c>
      <c r="F1141" s="171">
        <v>10</v>
      </c>
      <c r="G1141" s="171">
        <v>118.89</v>
      </c>
      <c r="H1141" s="429"/>
    </row>
    <row r="1142" spans="1:8" ht="12.75">
      <c r="A1142" s="425"/>
      <c r="B1142" s="366"/>
      <c r="C1142" s="120"/>
      <c r="D1142" s="120"/>
      <c r="E1142" s="176" t="s">
        <v>540</v>
      </c>
      <c r="F1142" s="171">
        <v>10</v>
      </c>
      <c r="G1142" s="171">
        <v>124.49</v>
      </c>
      <c r="H1142" s="429"/>
    </row>
    <row r="1143" spans="1:8" ht="12.75">
      <c r="A1143" s="425"/>
      <c r="B1143" s="366"/>
      <c r="C1143" s="120"/>
      <c r="D1143" s="120"/>
      <c r="E1143" s="176" t="s">
        <v>535</v>
      </c>
      <c r="F1143" s="171">
        <v>40</v>
      </c>
      <c r="G1143" s="171">
        <v>144.94</v>
      </c>
      <c r="H1143" s="429"/>
    </row>
    <row r="1144" spans="1:8" ht="12.75">
      <c r="A1144" s="425"/>
      <c r="B1144" s="366"/>
      <c r="C1144" s="120"/>
      <c r="D1144" s="120"/>
      <c r="E1144" s="176" t="s">
        <v>525</v>
      </c>
      <c r="F1144" s="171">
        <v>10</v>
      </c>
      <c r="G1144" s="171">
        <v>187.35</v>
      </c>
      <c r="H1144" s="429"/>
    </row>
    <row r="1145" spans="1:8" ht="12.75">
      <c r="A1145" s="425"/>
      <c r="B1145" s="366"/>
      <c r="C1145" s="120"/>
      <c r="D1145" s="120"/>
      <c r="E1145" s="176" t="s">
        <v>541</v>
      </c>
      <c r="F1145" s="171">
        <v>10</v>
      </c>
      <c r="G1145" s="171">
        <v>207.19</v>
      </c>
      <c r="H1145" s="429"/>
    </row>
    <row r="1146" spans="1:8" ht="12.75">
      <c r="A1146" s="425"/>
      <c r="B1146" s="366"/>
      <c r="C1146" s="120"/>
      <c r="D1146" s="120"/>
      <c r="E1146" s="176" t="s">
        <v>515</v>
      </c>
      <c r="F1146" s="171">
        <v>20</v>
      </c>
      <c r="G1146" s="171">
        <v>281.77</v>
      </c>
      <c r="H1146" s="429"/>
    </row>
    <row r="1147" spans="1:8" ht="12.75">
      <c r="A1147" s="425"/>
      <c r="B1147" s="366"/>
      <c r="C1147" s="120"/>
      <c r="D1147" s="120"/>
      <c r="E1147" s="176" t="s">
        <v>1691</v>
      </c>
      <c r="F1147" s="171">
        <v>1</v>
      </c>
      <c r="G1147" s="171">
        <v>337.02</v>
      </c>
      <c r="H1147" s="429"/>
    </row>
    <row r="1148" spans="1:8" ht="12.75">
      <c r="A1148" s="425"/>
      <c r="B1148" s="366"/>
      <c r="C1148" s="120"/>
      <c r="D1148" s="120"/>
      <c r="E1148" s="176" t="s">
        <v>1704</v>
      </c>
      <c r="F1148" s="171">
        <v>1</v>
      </c>
      <c r="G1148" s="171">
        <v>483.95</v>
      </c>
      <c r="H1148" s="429"/>
    </row>
    <row r="1149" spans="1:8" ht="12.75">
      <c r="A1149" s="425"/>
      <c r="B1149" s="366"/>
      <c r="C1149" s="120"/>
      <c r="D1149" s="120"/>
      <c r="E1149" s="176" t="s">
        <v>554</v>
      </c>
      <c r="F1149" s="171">
        <v>2</v>
      </c>
      <c r="G1149" s="171">
        <v>484.41</v>
      </c>
      <c r="H1149" s="429"/>
    </row>
    <row r="1150" spans="1:8" ht="12.75">
      <c r="A1150" s="425"/>
      <c r="B1150" s="366"/>
      <c r="C1150" s="120"/>
      <c r="D1150" s="120"/>
      <c r="E1150" s="176" t="s">
        <v>1705</v>
      </c>
      <c r="F1150" s="171">
        <v>1</v>
      </c>
      <c r="G1150" s="171">
        <v>615.16</v>
      </c>
      <c r="H1150" s="429"/>
    </row>
    <row r="1151" spans="1:8" ht="12.75">
      <c r="A1151" s="425"/>
      <c r="B1151" s="366"/>
      <c r="C1151" s="120"/>
      <c r="D1151" s="120"/>
      <c r="E1151" s="176" t="s">
        <v>553</v>
      </c>
      <c r="F1151" s="171">
        <v>10.6</v>
      </c>
      <c r="G1151" s="171">
        <v>886.85</v>
      </c>
      <c r="H1151" s="429"/>
    </row>
    <row r="1152" spans="1:8" ht="12.75">
      <c r="A1152" s="425"/>
      <c r="B1152" s="366"/>
      <c r="C1152" s="120"/>
      <c r="D1152" s="120"/>
      <c r="E1152" s="176" t="s">
        <v>1388</v>
      </c>
      <c r="F1152" s="171">
        <v>1</v>
      </c>
      <c r="G1152" s="171">
        <v>985.59</v>
      </c>
      <c r="H1152" s="429"/>
    </row>
    <row r="1153" spans="1:8" ht="12.75">
      <c r="A1153" s="425"/>
      <c r="B1153" s="366"/>
      <c r="C1153" s="120"/>
      <c r="D1153" s="120"/>
      <c r="E1153" s="176" t="s">
        <v>1688</v>
      </c>
      <c r="F1153" s="171">
        <v>1</v>
      </c>
      <c r="G1153" s="171">
        <v>985.6</v>
      </c>
      <c r="H1153" s="429"/>
    </row>
    <row r="1154" spans="1:8" ht="12.75">
      <c r="A1154" s="425"/>
      <c r="B1154" s="366"/>
      <c r="C1154" s="120"/>
      <c r="D1154" s="120"/>
      <c r="E1154" s="176" t="s">
        <v>521</v>
      </c>
      <c r="F1154" s="171">
        <v>15</v>
      </c>
      <c r="G1154" s="171">
        <v>1468.22</v>
      </c>
      <c r="H1154" s="429"/>
    </row>
    <row r="1155" spans="1:8" ht="13.5" thickBot="1">
      <c r="A1155" s="426"/>
      <c r="B1155" s="427"/>
      <c r="C1155" s="164"/>
      <c r="D1155" s="164"/>
      <c r="E1155" s="181" t="s">
        <v>1390</v>
      </c>
      <c r="F1155" s="174">
        <v>2</v>
      </c>
      <c r="G1155" s="174">
        <v>1971.19</v>
      </c>
      <c r="H1155" s="430"/>
    </row>
    <row r="1156" spans="1:8" ht="13.5" thickBot="1">
      <c r="A1156" s="155"/>
      <c r="B1156" s="166"/>
      <c r="C1156" s="165"/>
      <c r="D1156" s="165"/>
      <c r="E1156" s="165"/>
      <c r="F1156" s="165"/>
      <c r="G1156" s="175">
        <f>SUM(G1136:G1155)</f>
        <v>13351.55</v>
      </c>
      <c r="H1156" s="249"/>
    </row>
    <row r="1157" spans="1:8" ht="12.75">
      <c r="A1157" s="424">
        <v>5</v>
      </c>
      <c r="B1157" s="365" t="s">
        <v>39</v>
      </c>
      <c r="C1157" s="116"/>
      <c r="D1157" s="116"/>
      <c r="E1157" s="176" t="s">
        <v>678</v>
      </c>
      <c r="F1157" s="171">
        <v>2</v>
      </c>
      <c r="G1157" s="171">
        <v>3693.22</v>
      </c>
      <c r="H1157" s="367" t="s">
        <v>507</v>
      </c>
    </row>
    <row r="1158" spans="1:8" ht="13.5" thickBot="1">
      <c r="A1158" s="425"/>
      <c r="B1158" s="366"/>
      <c r="C1158" s="126"/>
      <c r="D1158" s="126"/>
      <c r="E1158" s="176" t="s">
        <v>554</v>
      </c>
      <c r="F1158" s="171">
        <v>1</v>
      </c>
      <c r="G1158" s="171">
        <v>227.97</v>
      </c>
      <c r="H1158" s="368"/>
    </row>
    <row r="1159" spans="1:8" ht="13.5" thickBot="1">
      <c r="A1159" s="115"/>
      <c r="B1159" s="107"/>
      <c r="C1159" s="125"/>
      <c r="D1159" s="125"/>
      <c r="E1159" s="125"/>
      <c r="F1159" s="125"/>
      <c r="G1159" s="177">
        <f>SUM(G1157:G1158)</f>
        <v>3921.1899999999996</v>
      </c>
      <c r="H1159" s="250"/>
    </row>
    <row r="1160" spans="1:8" ht="22.5">
      <c r="A1160" s="424">
        <v>6</v>
      </c>
      <c r="B1160" s="365" t="s">
        <v>44</v>
      </c>
      <c r="C1160" s="116"/>
      <c r="D1160" s="116"/>
      <c r="E1160" s="176" t="s">
        <v>1672</v>
      </c>
      <c r="F1160" s="171">
        <v>2</v>
      </c>
      <c r="G1160" s="171">
        <v>3273.77</v>
      </c>
      <c r="H1160" s="367" t="s">
        <v>507</v>
      </c>
    </row>
    <row r="1161" spans="1:8" ht="12.75">
      <c r="A1161" s="425"/>
      <c r="B1161" s="366"/>
      <c r="C1161" s="126"/>
      <c r="D1161" s="126"/>
      <c r="E1161" s="176" t="s">
        <v>678</v>
      </c>
      <c r="F1161" s="171">
        <v>8</v>
      </c>
      <c r="G1161" s="171">
        <v>14863.56</v>
      </c>
      <c r="H1161" s="368"/>
    </row>
    <row r="1162" spans="1:8" ht="12.75">
      <c r="A1162" s="425"/>
      <c r="B1162" s="366"/>
      <c r="C1162" s="126"/>
      <c r="D1162" s="126"/>
      <c r="E1162" s="176" t="s">
        <v>1706</v>
      </c>
      <c r="F1162" s="171">
        <v>1</v>
      </c>
      <c r="G1162" s="171">
        <v>2300</v>
      </c>
      <c r="H1162" s="368"/>
    </row>
    <row r="1163" spans="1:8" ht="12.75">
      <c r="A1163" s="425"/>
      <c r="B1163" s="366"/>
      <c r="C1163" s="126"/>
      <c r="D1163" s="126"/>
      <c r="E1163" s="176" t="s">
        <v>1675</v>
      </c>
      <c r="F1163" s="171">
        <v>1</v>
      </c>
      <c r="G1163" s="171">
        <v>2150</v>
      </c>
      <c r="H1163" s="368"/>
    </row>
    <row r="1164" spans="1:8" ht="12.75">
      <c r="A1164" s="425"/>
      <c r="B1164" s="366"/>
      <c r="C1164" s="126"/>
      <c r="D1164" s="126"/>
      <c r="E1164" s="176" t="s">
        <v>1707</v>
      </c>
      <c r="F1164" s="171">
        <v>80</v>
      </c>
      <c r="G1164" s="171">
        <v>823.86</v>
      </c>
      <c r="H1164" s="368"/>
    </row>
    <row r="1165" spans="1:8" ht="12.75">
      <c r="A1165" s="425"/>
      <c r="B1165" s="366"/>
      <c r="C1165" s="126"/>
      <c r="D1165" s="126"/>
      <c r="E1165" s="176" t="s">
        <v>1708</v>
      </c>
      <c r="F1165" s="171">
        <v>10</v>
      </c>
      <c r="G1165" s="171">
        <v>456.4</v>
      </c>
      <c r="H1165" s="368"/>
    </row>
    <row r="1166" spans="1:8" ht="12.75">
      <c r="A1166" s="425"/>
      <c r="B1166" s="366"/>
      <c r="C1166" s="126"/>
      <c r="D1166" s="126"/>
      <c r="E1166" s="176" t="s">
        <v>557</v>
      </c>
      <c r="F1166" s="171">
        <v>10</v>
      </c>
      <c r="G1166" s="171">
        <v>776.68</v>
      </c>
      <c r="H1166" s="368"/>
    </row>
    <row r="1167" spans="1:8" ht="12.75">
      <c r="A1167" s="425"/>
      <c r="B1167" s="366"/>
      <c r="C1167" s="126"/>
      <c r="D1167" s="126"/>
      <c r="E1167" s="176" t="s">
        <v>1653</v>
      </c>
      <c r="F1167" s="171">
        <v>50</v>
      </c>
      <c r="G1167" s="171">
        <v>3363</v>
      </c>
      <c r="H1167" s="368"/>
    </row>
    <row r="1168" spans="1:8" ht="12.75">
      <c r="A1168" s="425"/>
      <c r="B1168" s="366"/>
      <c r="C1168" s="126"/>
      <c r="D1168" s="126"/>
      <c r="E1168" s="176" t="s">
        <v>216</v>
      </c>
      <c r="F1168" s="171">
        <v>50</v>
      </c>
      <c r="G1168" s="171">
        <v>3379.28</v>
      </c>
      <c r="H1168" s="368"/>
    </row>
    <row r="1169" spans="1:8" ht="12.75">
      <c r="A1169" s="425"/>
      <c r="B1169" s="366"/>
      <c r="C1169" s="126"/>
      <c r="D1169" s="126"/>
      <c r="E1169" s="176" t="s">
        <v>510</v>
      </c>
      <c r="F1169" s="171">
        <v>4</v>
      </c>
      <c r="G1169" s="171">
        <v>804.6</v>
      </c>
      <c r="H1169" s="368"/>
    </row>
    <row r="1170" spans="1:8" ht="12.75">
      <c r="A1170" s="425"/>
      <c r="B1170" s="366"/>
      <c r="C1170" s="126"/>
      <c r="D1170" s="126"/>
      <c r="E1170" s="176" t="s">
        <v>1709</v>
      </c>
      <c r="F1170" s="171">
        <v>5</v>
      </c>
      <c r="G1170" s="171">
        <v>2377.12</v>
      </c>
      <c r="H1170" s="368"/>
    </row>
    <row r="1171" spans="1:8" ht="12.75">
      <c r="A1171" s="425"/>
      <c r="B1171" s="366"/>
      <c r="C1171" s="126"/>
      <c r="D1171" s="126"/>
      <c r="E1171" s="176" t="s">
        <v>513</v>
      </c>
      <c r="F1171" s="171">
        <v>3</v>
      </c>
      <c r="G1171" s="171">
        <v>1116.1</v>
      </c>
      <c r="H1171" s="368"/>
    </row>
    <row r="1172" spans="1:8" ht="12.75">
      <c r="A1172" s="425"/>
      <c r="B1172" s="366"/>
      <c r="C1172" s="126"/>
      <c r="D1172" s="126"/>
      <c r="E1172" s="176" t="s">
        <v>1682</v>
      </c>
      <c r="F1172" s="171">
        <v>2</v>
      </c>
      <c r="G1172" s="171">
        <v>947.46</v>
      </c>
      <c r="H1172" s="368"/>
    </row>
    <row r="1173" spans="1:8" ht="22.5">
      <c r="A1173" s="425"/>
      <c r="B1173" s="366"/>
      <c r="C1173" s="126"/>
      <c r="D1173" s="126"/>
      <c r="E1173" s="176" t="s">
        <v>1710</v>
      </c>
      <c r="F1173" s="171">
        <v>1</v>
      </c>
      <c r="G1173" s="171">
        <v>1838.98</v>
      </c>
      <c r="H1173" s="368"/>
    </row>
    <row r="1174" spans="1:8" ht="12.75">
      <c r="A1174" s="425"/>
      <c r="B1174" s="366"/>
      <c r="C1174" s="126"/>
      <c r="D1174" s="126"/>
      <c r="E1174" s="176" t="s">
        <v>514</v>
      </c>
      <c r="F1174" s="171">
        <v>220</v>
      </c>
      <c r="G1174" s="171">
        <v>1977.14</v>
      </c>
      <c r="H1174" s="368"/>
    </row>
    <row r="1175" spans="1:8" ht="12.75">
      <c r="A1175" s="425"/>
      <c r="B1175" s="366"/>
      <c r="C1175" s="126"/>
      <c r="D1175" s="126"/>
      <c r="E1175" s="176" t="s">
        <v>515</v>
      </c>
      <c r="F1175" s="171">
        <v>190</v>
      </c>
      <c r="G1175" s="171">
        <v>2676.83</v>
      </c>
      <c r="H1175" s="368"/>
    </row>
    <row r="1176" spans="1:8" ht="12.75">
      <c r="A1176" s="425"/>
      <c r="B1176" s="366"/>
      <c r="C1176" s="126"/>
      <c r="D1176" s="126"/>
      <c r="E1176" s="176" t="s">
        <v>516</v>
      </c>
      <c r="F1176" s="171">
        <v>50</v>
      </c>
      <c r="G1176" s="171">
        <v>1002.35</v>
      </c>
      <c r="H1176" s="368"/>
    </row>
    <row r="1177" spans="1:8" ht="12.75">
      <c r="A1177" s="425"/>
      <c r="B1177" s="366"/>
      <c r="C1177" s="126"/>
      <c r="D1177" s="126"/>
      <c r="E1177" s="176" t="s">
        <v>1683</v>
      </c>
      <c r="F1177" s="171">
        <v>3</v>
      </c>
      <c r="G1177" s="171">
        <v>153.08</v>
      </c>
      <c r="H1177" s="368"/>
    </row>
    <row r="1178" spans="1:8" ht="12.75">
      <c r="A1178" s="425"/>
      <c r="B1178" s="366"/>
      <c r="C1178" s="126"/>
      <c r="D1178" s="126"/>
      <c r="E1178" s="176" t="s">
        <v>517</v>
      </c>
      <c r="F1178" s="171">
        <v>5</v>
      </c>
      <c r="G1178" s="171">
        <v>147.58</v>
      </c>
      <c r="H1178" s="368"/>
    </row>
    <row r="1179" spans="1:8" ht="12.75">
      <c r="A1179" s="425"/>
      <c r="B1179" s="366"/>
      <c r="C1179" s="126"/>
      <c r="D1179" s="126"/>
      <c r="E1179" s="176" t="s">
        <v>1711</v>
      </c>
      <c r="F1179" s="171">
        <v>200</v>
      </c>
      <c r="G1179" s="171">
        <v>8106.78</v>
      </c>
      <c r="H1179" s="368"/>
    </row>
    <row r="1180" spans="1:8" ht="12.75">
      <c r="A1180" s="425"/>
      <c r="B1180" s="366"/>
      <c r="C1180" s="126"/>
      <c r="D1180" s="126"/>
      <c r="E1180" s="176" t="s">
        <v>554</v>
      </c>
      <c r="F1180" s="171">
        <v>13</v>
      </c>
      <c r="G1180" s="171">
        <v>3102.25</v>
      </c>
      <c r="H1180" s="368"/>
    </row>
    <row r="1181" spans="1:8" ht="12.75">
      <c r="A1181" s="425"/>
      <c r="B1181" s="366"/>
      <c r="C1181" s="126"/>
      <c r="D1181" s="126"/>
      <c r="E1181" s="176" t="s">
        <v>520</v>
      </c>
      <c r="F1181" s="171">
        <v>10</v>
      </c>
      <c r="G1181" s="171">
        <v>185.79</v>
      </c>
      <c r="H1181" s="368"/>
    </row>
    <row r="1182" spans="1:8" ht="12.75">
      <c r="A1182" s="425"/>
      <c r="B1182" s="366"/>
      <c r="C1182" s="126"/>
      <c r="D1182" s="126"/>
      <c r="E1182" s="176" t="s">
        <v>1712</v>
      </c>
      <c r="F1182" s="171">
        <v>8</v>
      </c>
      <c r="G1182" s="171">
        <v>238.1</v>
      </c>
      <c r="H1182" s="368"/>
    </row>
    <row r="1183" spans="1:8" ht="12.75">
      <c r="A1183" s="425"/>
      <c r="B1183" s="366"/>
      <c r="C1183" s="126"/>
      <c r="D1183" s="126"/>
      <c r="E1183" s="176" t="s">
        <v>521</v>
      </c>
      <c r="F1183" s="171">
        <v>123</v>
      </c>
      <c r="G1183" s="171">
        <v>12039.42</v>
      </c>
      <c r="H1183" s="368"/>
    </row>
    <row r="1184" spans="1:8" ht="12.75">
      <c r="A1184" s="425"/>
      <c r="B1184" s="366"/>
      <c r="C1184" s="126"/>
      <c r="D1184" s="126"/>
      <c r="E1184" s="176" t="s">
        <v>522</v>
      </c>
      <c r="F1184" s="171">
        <v>140</v>
      </c>
      <c r="G1184" s="171">
        <v>18557.93</v>
      </c>
      <c r="H1184" s="368"/>
    </row>
    <row r="1185" spans="1:8" ht="12.75">
      <c r="A1185" s="425"/>
      <c r="B1185" s="366"/>
      <c r="C1185" s="126"/>
      <c r="D1185" s="126"/>
      <c r="E1185" s="176" t="s">
        <v>523</v>
      </c>
      <c r="F1185" s="171">
        <v>10</v>
      </c>
      <c r="G1185" s="171">
        <v>2306.45</v>
      </c>
      <c r="H1185" s="368"/>
    </row>
    <row r="1186" spans="1:8" ht="12.75">
      <c r="A1186" s="425"/>
      <c r="B1186" s="366"/>
      <c r="C1186" s="126"/>
      <c r="D1186" s="126"/>
      <c r="E1186" s="176" t="s">
        <v>524</v>
      </c>
      <c r="F1186" s="171">
        <v>5</v>
      </c>
      <c r="G1186" s="171">
        <v>1957.24</v>
      </c>
      <c r="H1186" s="368"/>
    </row>
    <row r="1187" spans="1:8" ht="12.75">
      <c r="A1187" s="425"/>
      <c r="B1187" s="366"/>
      <c r="C1187" s="126"/>
      <c r="D1187" s="126"/>
      <c r="E1187" s="176" t="s">
        <v>1713</v>
      </c>
      <c r="F1187" s="171">
        <v>0.01279</v>
      </c>
      <c r="G1187" s="171">
        <v>1939.25</v>
      </c>
      <c r="H1187" s="368"/>
    </row>
    <row r="1188" spans="1:8" ht="22.5">
      <c r="A1188" s="425"/>
      <c r="B1188" s="366"/>
      <c r="C1188" s="126"/>
      <c r="D1188" s="126"/>
      <c r="E1188" s="176" t="s">
        <v>1714</v>
      </c>
      <c r="F1188" s="171">
        <v>1</v>
      </c>
      <c r="G1188" s="171">
        <v>219.91</v>
      </c>
      <c r="H1188" s="368"/>
    </row>
    <row r="1189" spans="1:8" ht="22.5">
      <c r="A1189" s="425"/>
      <c r="B1189" s="366"/>
      <c r="C1189" s="126"/>
      <c r="D1189" s="126"/>
      <c r="E1189" s="176" t="s">
        <v>1684</v>
      </c>
      <c r="F1189" s="171">
        <v>6</v>
      </c>
      <c r="G1189" s="171">
        <v>4489.83</v>
      </c>
      <c r="H1189" s="368"/>
    </row>
    <row r="1190" spans="1:8" ht="12.75">
      <c r="A1190" s="425"/>
      <c r="B1190" s="366"/>
      <c r="C1190" s="126"/>
      <c r="D1190" s="126"/>
      <c r="E1190" s="176" t="s">
        <v>525</v>
      </c>
      <c r="F1190" s="171">
        <v>130</v>
      </c>
      <c r="G1190" s="171">
        <v>2434.64</v>
      </c>
      <c r="H1190" s="368"/>
    </row>
    <row r="1191" spans="1:8" ht="12.75">
      <c r="A1191" s="425"/>
      <c r="B1191" s="366"/>
      <c r="C1191" s="126"/>
      <c r="D1191" s="126"/>
      <c r="E1191" s="176" t="s">
        <v>526</v>
      </c>
      <c r="F1191" s="171">
        <v>230</v>
      </c>
      <c r="G1191" s="171">
        <v>2733.1</v>
      </c>
      <c r="H1191" s="368"/>
    </row>
    <row r="1192" spans="1:8" ht="12.75">
      <c r="A1192" s="425"/>
      <c r="B1192" s="366"/>
      <c r="C1192" s="126"/>
      <c r="D1192" s="126"/>
      <c r="E1192" s="176" t="s">
        <v>691</v>
      </c>
      <c r="F1192" s="171">
        <v>15</v>
      </c>
      <c r="G1192" s="171">
        <v>517.12</v>
      </c>
      <c r="H1192" s="368"/>
    </row>
    <row r="1193" spans="1:8" ht="12.75">
      <c r="A1193" s="425"/>
      <c r="B1193" s="366"/>
      <c r="C1193" s="126"/>
      <c r="D1193" s="126"/>
      <c r="E1193" s="176" t="s">
        <v>527</v>
      </c>
      <c r="F1193" s="171">
        <v>160</v>
      </c>
      <c r="G1193" s="171">
        <v>4136.45</v>
      </c>
      <c r="H1193" s="368"/>
    </row>
    <row r="1194" spans="1:8" ht="12.75">
      <c r="A1194" s="425"/>
      <c r="B1194" s="366"/>
      <c r="C1194" s="126"/>
      <c r="D1194" s="126"/>
      <c r="E1194" s="176" t="s">
        <v>656</v>
      </c>
      <c r="F1194" s="171">
        <v>85</v>
      </c>
      <c r="G1194" s="171">
        <v>7700.84</v>
      </c>
      <c r="H1194" s="368"/>
    </row>
    <row r="1195" spans="1:8" ht="22.5">
      <c r="A1195" s="425"/>
      <c r="B1195" s="366"/>
      <c r="C1195" s="126"/>
      <c r="D1195" s="126"/>
      <c r="E1195" s="176" t="s">
        <v>533</v>
      </c>
      <c r="F1195" s="171">
        <v>58</v>
      </c>
      <c r="G1195" s="171">
        <v>65481.95</v>
      </c>
      <c r="H1195" s="368"/>
    </row>
    <row r="1196" spans="1:8" ht="12.75">
      <c r="A1196" s="425"/>
      <c r="B1196" s="366"/>
      <c r="C1196" s="126"/>
      <c r="D1196" s="126"/>
      <c r="E1196" s="176" t="s">
        <v>1388</v>
      </c>
      <c r="F1196" s="171">
        <v>4</v>
      </c>
      <c r="G1196" s="171">
        <v>3942.37</v>
      </c>
      <c r="H1196" s="368"/>
    </row>
    <row r="1197" spans="1:8" ht="12.75">
      <c r="A1197" s="425"/>
      <c r="B1197" s="366"/>
      <c r="C1197" s="126"/>
      <c r="D1197" s="126"/>
      <c r="E1197" s="176" t="s">
        <v>1390</v>
      </c>
      <c r="F1197" s="171">
        <v>7</v>
      </c>
      <c r="G1197" s="171">
        <v>6899.15</v>
      </c>
      <c r="H1197" s="368"/>
    </row>
    <row r="1198" spans="1:8" ht="12.75">
      <c r="A1198" s="425"/>
      <c r="B1198" s="366"/>
      <c r="C1198" s="126"/>
      <c r="D1198" s="126"/>
      <c r="E1198" s="176" t="s">
        <v>1688</v>
      </c>
      <c r="F1198" s="171">
        <v>3</v>
      </c>
      <c r="G1198" s="171">
        <v>2956.78</v>
      </c>
      <c r="H1198" s="368"/>
    </row>
    <row r="1199" spans="1:8" ht="12.75">
      <c r="A1199" s="425"/>
      <c r="B1199" s="366"/>
      <c r="C1199" s="126"/>
      <c r="D1199" s="126"/>
      <c r="E1199" s="176" t="s">
        <v>555</v>
      </c>
      <c r="F1199" s="171">
        <v>5</v>
      </c>
      <c r="G1199" s="171">
        <v>2966.1</v>
      </c>
      <c r="H1199" s="368"/>
    </row>
    <row r="1200" spans="1:8" ht="12.75">
      <c r="A1200" s="425"/>
      <c r="B1200" s="366"/>
      <c r="C1200" s="126"/>
      <c r="D1200" s="126"/>
      <c r="E1200" s="176" t="s">
        <v>1715</v>
      </c>
      <c r="F1200" s="171">
        <v>10</v>
      </c>
      <c r="G1200" s="171">
        <v>20423.72</v>
      </c>
      <c r="H1200" s="368"/>
    </row>
    <row r="1201" spans="1:8" ht="22.5">
      <c r="A1201" s="425"/>
      <c r="B1201" s="366"/>
      <c r="C1201" s="126"/>
      <c r="D1201" s="126"/>
      <c r="E1201" s="176" t="s">
        <v>1716</v>
      </c>
      <c r="F1201" s="171">
        <v>5</v>
      </c>
      <c r="G1201" s="171">
        <v>2677.13</v>
      </c>
      <c r="H1201" s="368"/>
    </row>
    <row r="1202" spans="1:8" ht="12.75">
      <c r="A1202" s="425"/>
      <c r="B1202" s="366"/>
      <c r="C1202" s="126"/>
      <c r="D1202" s="126"/>
      <c r="E1202" s="176" t="s">
        <v>534</v>
      </c>
      <c r="F1202" s="171">
        <v>280</v>
      </c>
      <c r="G1202" s="171">
        <v>1093.89</v>
      </c>
      <c r="H1202" s="368"/>
    </row>
    <row r="1203" spans="1:8" ht="12.75">
      <c r="A1203" s="425"/>
      <c r="B1203" s="366"/>
      <c r="C1203" s="126"/>
      <c r="D1203" s="126"/>
      <c r="E1203" s="176" t="s">
        <v>535</v>
      </c>
      <c r="F1203" s="171">
        <v>310</v>
      </c>
      <c r="G1203" s="171">
        <v>1007.23</v>
      </c>
      <c r="H1203" s="368"/>
    </row>
    <row r="1204" spans="1:8" ht="12.75">
      <c r="A1204" s="425"/>
      <c r="B1204" s="366"/>
      <c r="C1204" s="126"/>
      <c r="D1204" s="126"/>
      <c r="E1204" s="176" t="s">
        <v>536</v>
      </c>
      <c r="F1204" s="171">
        <v>200</v>
      </c>
      <c r="G1204" s="171">
        <v>1678.16</v>
      </c>
      <c r="H1204" s="368"/>
    </row>
    <row r="1205" spans="1:8" ht="12.75">
      <c r="A1205" s="425"/>
      <c r="B1205" s="366"/>
      <c r="C1205" s="126"/>
      <c r="D1205" s="126"/>
      <c r="E1205" s="176" t="s">
        <v>537</v>
      </c>
      <c r="F1205" s="171">
        <v>10</v>
      </c>
      <c r="G1205" s="171">
        <v>125.02</v>
      </c>
      <c r="H1205" s="368"/>
    </row>
    <row r="1206" spans="1:8" ht="12.75">
      <c r="A1206" s="425"/>
      <c r="B1206" s="366"/>
      <c r="C1206" s="126"/>
      <c r="D1206" s="126"/>
      <c r="E1206" s="176" t="s">
        <v>568</v>
      </c>
      <c r="F1206" s="171">
        <v>5</v>
      </c>
      <c r="G1206" s="171">
        <v>74.25</v>
      </c>
      <c r="H1206" s="368"/>
    </row>
    <row r="1207" spans="1:8" ht="12.75">
      <c r="A1207" s="425"/>
      <c r="B1207" s="366"/>
      <c r="C1207" s="126"/>
      <c r="D1207" s="126"/>
      <c r="E1207" s="176" t="s">
        <v>538</v>
      </c>
      <c r="F1207" s="171">
        <v>3</v>
      </c>
      <c r="G1207" s="171">
        <v>64.12</v>
      </c>
      <c r="H1207" s="368"/>
    </row>
    <row r="1208" spans="1:8" ht="12.75">
      <c r="A1208" s="425"/>
      <c r="B1208" s="366"/>
      <c r="C1208" s="126"/>
      <c r="D1208" s="126"/>
      <c r="E1208" s="176" t="s">
        <v>539</v>
      </c>
      <c r="F1208" s="171">
        <v>71</v>
      </c>
      <c r="G1208" s="171">
        <v>913.84</v>
      </c>
      <c r="H1208" s="368"/>
    </row>
    <row r="1209" spans="1:8" ht="12.75">
      <c r="A1209" s="425"/>
      <c r="B1209" s="366"/>
      <c r="C1209" s="126"/>
      <c r="D1209" s="126"/>
      <c r="E1209" s="176" t="s">
        <v>540</v>
      </c>
      <c r="F1209" s="171">
        <v>60</v>
      </c>
      <c r="G1209" s="171">
        <v>746.95</v>
      </c>
      <c r="H1209" s="368"/>
    </row>
    <row r="1210" spans="1:8" ht="12.75">
      <c r="A1210" s="425"/>
      <c r="B1210" s="366"/>
      <c r="C1210" s="126"/>
      <c r="D1210" s="126"/>
      <c r="E1210" s="176" t="s">
        <v>541</v>
      </c>
      <c r="F1210" s="171">
        <v>150</v>
      </c>
      <c r="G1210" s="171">
        <v>3329.8</v>
      </c>
      <c r="H1210" s="368"/>
    </row>
    <row r="1211" spans="1:8" ht="12.75">
      <c r="A1211" s="425"/>
      <c r="B1211" s="366"/>
      <c r="C1211" s="126"/>
      <c r="D1211" s="126"/>
      <c r="E1211" s="176" t="s">
        <v>542</v>
      </c>
      <c r="F1211" s="171">
        <v>19</v>
      </c>
      <c r="G1211" s="171">
        <v>610.5</v>
      </c>
      <c r="H1211" s="368"/>
    </row>
    <row r="1212" spans="1:8" ht="12.75">
      <c r="A1212" s="425"/>
      <c r="B1212" s="366"/>
      <c r="C1212" s="126"/>
      <c r="D1212" s="126"/>
      <c r="E1212" s="176" t="s">
        <v>569</v>
      </c>
      <c r="F1212" s="171">
        <v>5</v>
      </c>
      <c r="G1212" s="171">
        <v>211.38</v>
      </c>
      <c r="H1212" s="368"/>
    </row>
    <row r="1213" spans="1:8" ht="12.75">
      <c r="A1213" s="425"/>
      <c r="B1213" s="366"/>
      <c r="C1213" s="126"/>
      <c r="D1213" s="126"/>
      <c r="E1213" s="176" t="s">
        <v>1717</v>
      </c>
      <c r="F1213" s="171">
        <v>19</v>
      </c>
      <c r="G1213" s="171">
        <v>259.61</v>
      </c>
      <c r="H1213" s="368"/>
    </row>
    <row r="1214" spans="1:8" ht="12.75">
      <c r="A1214" s="425"/>
      <c r="B1214" s="366"/>
      <c r="C1214" s="126"/>
      <c r="D1214" s="126"/>
      <c r="E1214" s="176" t="s">
        <v>1718</v>
      </c>
      <c r="F1214" s="171">
        <v>17</v>
      </c>
      <c r="G1214" s="171">
        <v>3068.72</v>
      </c>
      <c r="H1214" s="368"/>
    </row>
    <row r="1215" spans="1:8" ht="12.75">
      <c r="A1215" s="425"/>
      <c r="B1215" s="366"/>
      <c r="C1215" s="126"/>
      <c r="D1215" s="126"/>
      <c r="E1215" s="176" t="s">
        <v>1719</v>
      </c>
      <c r="F1215" s="171">
        <v>42</v>
      </c>
      <c r="G1215" s="171">
        <v>4555.59</v>
      </c>
      <c r="H1215" s="368"/>
    </row>
    <row r="1216" spans="1:8" ht="12.75">
      <c r="A1216" s="425"/>
      <c r="B1216" s="366"/>
      <c r="C1216" s="126"/>
      <c r="D1216" s="126"/>
      <c r="E1216" s="176" t="s">
        <v>1691</v>
      </c>
      <c r="F1216" s="171">
        <v>3</v>
      </c>
      <c r="G1216" s="171">
        <v>1011.06</v>
      </c>
      <c r="H1216" s="368"/>
    </row>
    <row r="1217" spans="1:8" ht="12.75">
      <c r="A1217" s="425"/>
      <c r="B1217" s="366"/>
      <c r="C1217" s="126"/>
      <c r="D1217" s="126"/>
      <c r="E1217" s="176" t="s">
        <v>1986</v>
      </c>
      <c r="F1217" s="171">
        <v>0.523</v>
      </c>
      <c r="G1217" s="171">
        <v>14050.89</v>
      </c>
      <c r="H1217" s="368"/>
    </row>
    <row r="1218" spans="1:8" ht="12.75">
      <c r="A1218" s="425"/>
      <c r="B1218" s="366"/>
      <c r="C1218" s="126"/>
      <c r="D1218" s="126"/>
      <c r="E1218" s="176" t="s">
        <v>1985</v>
      </c>
      <c r="F1218" s="171">
        <v>0.528</v>
      </c>
      <c r="G1218" s="171">
        <v>13973.02</v>
      </c>
      <c r="H1218" s="368"/>
    </row>
    <row r="1219" spans="1:8" ht="12.75">
      <c r="A1219" s="425"/>
      <c r="B1219" s="366"/>
      <c r="C1219" s="126"/>
      <c r="D1219" s="126"/>
      <c r="E1219" s="176" t="s">
        <v>550</v>
      </c>
      <c r="F1219" s="171">
        <v>0.16536</v>
      </c>
      <c r="G1219" s="171">
        <v>4344.2</v>
      </c>
      <c r="H1219" s="368"/>
    </row>
    <row r="1220" spans="1:8" ht="12.75">
      <c r="A1220" s="425"/>
      <c r="B1220" s="366"/>
      <c r="C1220" s="126"/>
      <c r="D1220" s="126"/>
      <c r="E1220" s="176" t="s">
        <v>1984</v>
      </c>
      <c r="F1220" s="171">
        <v>0.8451</v>
      </c>
      <c r="G1220" s="171">
        <v>21560.78</v>
      </c>
      <c r="H1220" s="368"/>
    </row>
    <row r="1221" spans="1:8" ht="12.75">
      <c r="A1221" s="425"/>
      <c r="B1221" s="366"/>
      <c r="C1221" s="126"/>
      <c r="D1221" s="126"/>
      <c r="E1221" s="176" t="s">
        <v>552</v>
      </c>
      <c r="F1221" s="171">
        <v>200</v>
      </c>
      <c r="G1221" s="171">
        <v>4597</v>
      </c>
      <c r="H1221" s="368"/>
    </row>
    <row r="1222" spans="1:8" ht="12.75">
      <c r="A1222" s="425"/>
      <c r="B1222" s="366"/>
      <c r="C1222" s="126"/>
      <c r="D1222" s="126"/>
      <c r="E1222" s="176" t="s">
        <v>574</v>
      </c>
      <c r="F1222" s="171">
        <v>163.5</v>
      </c>
      <c r="G1222" s="171">
        <v>27795</v>
      </c>
      <c r="H1222" s="368"/>
    </row>
    <row r="1223" spans="1:8" ht="22.5">
      <c r="A1223" s="425"/>
      <c r="B1223" s="366"/>
      <c r="C1223" s="126"/>
      <c r="D1223" s="126"/>
      <c r="E1223" s="176" t="s">
        <v>1720</v>
      </c>
      <c r="F1223" s="171">
        <v>2</v>
      </c>
      <c r="G1223" s="171">
        <v>2847.46</v>
      </c>
      <c r="H1223" s="368"/>
    </row>
    <row r="1224" spans="1:8" ht="22.5">
      <c r="A1224" s="425"/>
      <c r="B1224" s="366"/>
      <c r="C1224" s="126"/>
      <c r="D1224" s="126"/>
      <c r="E1224" s="176" t="s">
        <v>1721</v>
      </c>
      <c r="F1224" s="171">
        <v>2</v>
      </c>
      <c r="G1224" s="171">
        <v>3627.12</v>
      </c>
      <c r="H1224" s="368"/>
    </row>
    <row r="1225" spans="1:8" ht="22.5">
      <c r="A1225" s="425"/>
      <c r="B1225" s="366"/>
      <c r="C1225" s="126"/>
      <c r="D1225" s="126"/>
      <c r="E1225" s="176" t="s">
        <v>1722</v>
      </c>
      <c r="F1225" s="171">
        <v>2</v>
      </c>
      <c r="G1225" s="171">
        <v>3897.48</v>
      </c>
      <c r="H1225" s="368"/>
    </row>
    <row r="1226" spans="1:8" ht="12.75">
      <c r="A1226" s="425"/>
      <c r="B1226" s="366"/>
      <c r="C1226" s="126"/>
      <c r="D1226" s="126"/>
      <c r="E1226" s="176" t="s">
        <v>553</v>
      </c>
      <c r="F1226" s="171">
        <v>36.84</v>
      </c>
      <c r="G1226" s="171">
        <v>3086.79</v>
      </c>
      <c r="H1226" s="368"/>
    </row>
    <row r="1227" spans="1:8" ht="13.5" thickBot="1">
      <c r="A1227" s="425"/>
      <c r="B1227" s="366"/>
      <c r="C1227" s="126"/>
      <c r="D1227" s="126"/>
      <c r="E1227" s="176" t="s">
        <v>1723</v>
      </c>
      <c r="F1227" s="171">
        <v>36.76</v>
      </c>
      <c r="G1227" s="171">
        <v>3004.52</v>
      </c>
      <c r="H1227" s="368"/>
    </row>
    <row r="1228" spans="1:8" ht="13.5" thickBot="1">
      <c r="A1228" s="163"/>
      <c r="B1228" s="276"/>
      <c r="C1228" s="178"/>
      <c r="D1228" s="178"/>
      <c r="E1228" s="178"/>
      <c r="F1228" s="178"/>
      <c r="G1228" s="179">
        <f>SUM(G1160:G1227)</f>
        <v>341974.47</v>
      </c>
      <c r="H1228" s="251"/>
    </row>
    <row r="1229" spans="1:8" ht="12.75">
      <c r="A1229" s="431">
        <v>7</v>
      </c>
      <c r="B1229" s="434" t="s">
        <v>42</v>
      </c>
      <c r="C1229" s="116"/>
      <c r="D1229" s="116"/>
      <c r="E1229" s="180" t="s">
        <v>1724</v>
      </c>
      <c r="F1229" s="169">
        <v>2.33</v>
      </c>
      <c r="G1229" s="169">
        <v>1256.64</v>
      </c>
      <c r="H1229" s="403" t="s">
        <v>507</v>
      </c>
    </row>
    <row r="1230" spans="1:8" ht="12.75">
      <c r="A1230" s="432"/>
      <c r="B1230" s="407"/>
      <c r="C1230" s="120"/>
      <c r="D1230" s="120"/>
      <c r="E1230" s="176" t="s">
        <v>1704</v>
      </c>
      <c r="F1230" s="171">
        <v>1</v>
      </c>
      <c r="G1230" s="171">
        <v>483.95</v>
      </c>
      <c r="H1230" s="404"/>
    </row>
    <row r="1231" spans="1:8" ht="12.75">
      <c r="A1231" s="432"/>
      <c r="B1231" s="407"/>
      <c r="C1231" s="120"/>
      <c r="D1231" s="120"/>
      <c r="E1231" s="176" t="s">
        <v>216</v>
      </c>
      <c r="F1231" s="171">
        <v>10</v>
      </c>
      <c r="G1231" s="171">
        <v>685.68</v>
      </c>
      <c r="H1231" s="404"/>
    </row>
    <row r="1232" spans="1:8" ht="12.75">
      <c r="A1232" s="432"/>
      <c r="B1232" s="407"/>
      <c r="C1232" s="120"/>
      <c r="D1232" s="120"/>
      <c r="E1232" s="176" t="s">
        <v>1725</v>
      </c>
      <c r="F1232" s="171">
        <v>3</v>
      </c>
      <c r="G1232" s="171">
        <v>31203.11</v>
      </c>
      <c r="H1232" s="404"/>
    </row>
    <row r="1233" spans="1:8" ht="12.75">
      <c r="A1233" s="432"/>
      <c r="B1233" s="407"/>
      <c r="C1233" s="120"/>
      <c r="D1233" s="120"/>
      <c r="E1233" s="176" t="s">
        <v>1726</v>
      </c>
      <c r="F1233" s="171">
        <v>1</v>
      </c>
      <c r="G1233" s="171">
        <v>17490.15</v>
      </c>
      <c r="H1233" s="404"/>
    </row>
    <row r="1234" spans="1:8" ht="22.5">
      <c r="A1234" s="432"/>
      <c r="B1234" s="407"/>
      <c r="C1234" s="120"/>
      <c r="D1234" s="120"/>
      <c r="E1234" s="176" t="s">
        <v>1727</v>
      </c>
      <c r="F1234" s="171">
        <v>2</v>
      </c>
      <c r="G1234" s="171">
        <v>13642.39</v>
      </c>
      <c r="H1234" s="404"/>
    </row>
    <row r="1235" spans="1:8" ht="12.75">
      <c r="A1235" s="432"/>
      <c r="B1235" s="407"/>
      <c r="C1235" s="120"/>
      <c r="D1235" s="120"/>
      <c r="E1235" s="176" t="s">
        <v>514</v>
      </c>
      <c r="F1235" s="171">
        <v>10</v>
      </c>
      <c r="G1235" s="171">
        <v>86.13</v>
      </c>
      <c r="H1235" s="404"/>
    </row>
    <row r="1236" spans="1:8" ht="12.75">
      <c r="A1236" s="432"/>
      <c r="B1236" s="407"/>
      <c r="C1236" s="120"/>
      <c r="D1236" s="120"/>
      <c r="E1236" s="176" t="s">
        <v>515</v>
      </c>
      <c r="F1236" s="171">
        <v>50</v>
      </c>
      <c r="G1236" s="171">
        <v>704.43</v>
      </c>
      <c r="H1236" s="404"/>
    </row>
    <row r="1237" spans="1:8" ht="12.75">
      <c r="A1237" s="432"/>
      <c r="B1237" s="407"/>
      <c r="C1237" s="120"/>
      <c r="D1237" s="120"/>
      <c r="E1237" s="176" t="s">
        <v>516</v>
      </c>
      <c r="F1237" s="171">
        <v>25</v>
      </c>
      <c r="G1237" s="171">
        <v>414.01</v>
      </c>
      <c r="H1237" s="404"/>
    </row>
    <row r="1238" spans="1:8" ht="12.75">
      <c r="A1238" s="432"/>
      <c r="B1238" s="407"/>
      <c r="C1238" s="120"/>
      <c r="D1238" s="120"/>
      <c r="E1238" s="176" t="s">
        <v>1683</v>
      </c>
      <c r="F1238" s="171">
        <v>5</v>
      </c>
      <c r="G1238" s="171">
        <v>255.13</v>
      </c>
      <c r="H1238" s="404"/>
    </row>
    <row r="1239" spans="1:8" ht="12.75">
      <c r="A1239" s="432"/>
      <c r="B1239" s="407"/>
      <c r="C1239" s="120"/>
      <c r="D1239" s="120"/>
      <c r="E1239" s="176" t="s">
        <v>517</v>
      </c>
      <c r="F1239" s="171">
        <v>1</v>
      </c>
      <c r="G1239" s="171">
        <v>29.52</v>
      </c>
      <c r="H1239" s="404"/>
    </row>
    <row r="1240" spans="1:8" ht="12.75">
      <c r="A1240" s="432"/>
      <c r="B1240" s="407"/>
      <c r="C1240" s="120"/>
      <c r="D1240" s="120"/>
      <c r="E1240" s="176" t="s">
        <v>722</v>
      </c>
      <c r="F1240" s="171">
        <v>150</v>
      </c>
      <c r="G1240" s="171">
        <v>3976.27</v>
      </c>
      <c r="H1240" s="404"/>
    </row>
    <row r="1241" spans="1:8" ht="12.75">
      <c r="A1241" s="432"/>
      <c r="B1241" s="407"/>
      <c r="C1241" s="120"/>
      <c r="D1241" s="120"/>
      <c r="E1241" s="176" t="s">
        <v>554</v>
      </c>
      <c r="F1241" s="171">
        <v>2</v>
      </c>
      <c r="G1241" s="171">
        <v>484.4</v>
      </c>
      <c r="H1241" s="404"/>
    </row>
    <row r="1242" spans="1:8" ht="12.75">
      <c r="A1242" s="432"/>
      <c r="B1242" s="407"/>
      <c r="C1242" s="120"/>
      <c r="D1242" s="120"/>
      <c r="E1242" s="176" t="s">
        <v>1728</v>
      </c>
      <c r="F1242" s="171">
        <v>1</v>
      </c>
      <c r="G1242" s="171">
        <v>4122.1</v>
      </c>
      <c r="H1242" s="404"/>
    </row>
    <row r="1243" spans="1:8" ht="12.75">
      <c r="A1243" s="432"/>
      <c r="B1243" s="407"/>
      <c r="C1243" s="120"/>
      <c r="D1243" s="120"/>
      <c r="E1243" s="176" t="s">
        <v>1695</v>
      </c>
      <c r="F1243" s="171">
        <v>2</v>
      </c>
      <c r="G1243" s="171">
        <v>290.97</v>
      </c>
      <c r="H1243" s="404"/>
    </row>
    <row r="1244" spans="1:8" ht="22.5">
      <c r="A1244" s="432"/>
      <c r="B1244" s="407"/>
      <c r="C1244" s="120"/>
      <c r="D1244" s="120"/>
      <c r="E1244" s="176" t="s">
        <v>1729</v>
      </c>
      <c r="F1244" s="171">
        <v>1</v>
      </c>
      <c r="G1244" s="171">
        <v>6810.03</v>
      </c>
      <c r="H1244" s="404"/>
    </row>
    <row r="1245" spans="1:8" ht="12.75">
      <c r="A1245" s="432"/>
      <c r="B1245" s="407"/>
      <c r="C1245" s="120"/>
      <c r="D1245" s="120"/>
      <c r="E1245" s="176" t="s">
        <v>566</v>
      </c>
      <c r="F1245" s="171">
        <v>2</v>
      </c>
      <c r="G1245" s="171">
        <v>75.44</v>
      </c>
      <c r="H1245" s="404"/>
    </row>
    <row r="1246" spans="1:8" ht="12.75">
      <c r="A1246" s="432"/>
      <c r="B1246" s="407"/>
      <c r="C1246" s="120"/>
      <c r="D1246" s="120"/>
      <c r="E1246" s="176" t="s">
        <v>1730</v>
      </c>
      <c r="F1246" s="171">
        <v>1</v>
      </c>
      <c r="G1246" s="171">
        <v>11.02</v>
      </c>
      <c r="H1246" s="404"/>
    </row>
    <row r="1247" spans="1:8" ht="12.75">
      <c r="A1247" s="432"/>
      <c r="B1247" s="407"/>
      <c r="C1247" s="120"/>
      <c r="D1247" s="120"/>
      <c r="E1247" s="176" t="s">
        <v>1731</v>
      </c>
      <c r="F1247" s="171">
        <v>4</v>
      </c>
      <c r="G1247" s="171">
        <v>4110.96</v>
      </c>
      <c r="H1247" s="404"/>
    </row>
    <row r="1248" spans="1:8" ht="12.75">
      <c r="A1248" s="432"/>
      <c r="B1248" s="407"/>
      <c r="C1248" s="120"/>
      <c r="D1248" s="120"/>
      <c r="E1248" s="176" t="s">
        <v>1732</v>
      </c>
      <c r="F1248" s="171">
        <v>1</v>
      </c>
      <c r="G1248" s="171">
        <v>1166.5</v>
      </c>
      <c r="H1248" s="404"/>
    </row>
    <row r="1249" spans="1:8" ht="12.75">
      <c r="A1249" s="432"/>
      <c r="B1249" s="407"/>
      <c r="C1249" s="120"/>
      <c r="D1249" s="120"/>
      <c r="E1249" s="176" t="s">
        <v>578</v>
      </c>
      <c r="F1249" s="171">
        <v>3</v>
      </c>
      <c r="G1249" s="171">
        <v>7351.17</v>
      </c>
      <c r="H1249" s="404"/>
    </row>
    <row r="1250" spans="1:8" ht="12.75">
      <c r="A1250" s="432"/>
      <c r="B1250" s="407"/>
      <c r="C1250" s="120"/>
      <c r="D1250" s="120"/>
      <c r="E1250" s="176" t="s">
        <v>1733</v>
      </c>
      <c r="F1250" s="171">
        <v>1</v>
      </c>
      <c r="G1250" s="171">
        <v>7677.97</v>
      </c>
      <c r="H1250" s="404"/>
    </row>
    <row r="1251" spans="1:8" ht="12.75">
      <c r="A1251" s="432"/>
      <c r="B1251" s="407"/>
      <c r="C1251" s="120"/>
      <c r="D1251" s="120"/>
      <c r="E1251" s="176" t="s">
        <v>1734</v>
      </c>
      <c r="F1251" s="171">
        <v>1</v>
      </c>
      <c r="G1251" s="171">
        <v>14815.25</v>
      </c>
      <c r="H1251" s="404"/>
    </row>
    <row r="1252" spans="1:8" ht="12.75">
      <c r="A1252" s="432"/>
      <c r="B1252" s="407"/>
      <c r="C1252" s="120"/>
      <c r="D1252" s="120"/>
      <c r="E1252" s="176" t="s">
        <v>1735</v>
      </c>
      <c r="F1252" s="171">
        <v>1</v>
      </c>
      <c r="G1252" s="171">
        <v>5030.58</v>
      </c>
      <c r="H1252" s="404"/>
    </row>
    <row r="1253" spans="1:8" ht="12.75">
      <c r="A1253" s="432"/>
      <c r="B1253" s="407"/>
      <c r="C1253" s="120"/>
      <c r="D1253" s="120"/>
      <c r="E1253" s="176" t="s">
        <v>521</v>
      </c>
      <c r="F1253" s="171">
        <v>60</v>
      </c>
      <c r="G1253" s="171">
        <v>5872.87</v>
      </c>
      <c r="H1253" s="404"/>
    </row>
    <row r="1254" spans="1:8" ht="12.75">
      <c r="A1254" s="432"/>
      <c r="B1254" s="407"/>
      <c r="C1254" s="120"/>
      <c r="D1254" s="120"/>
      <c r="E1254" s="176" t="s">
        <v>522</v>
      </c>
      <c r="F1254" s="171">
        <v>40</v>
      </c>
      <c r="G1254" s="171">
        <v>5302.56</v>
      </c>
      <c r="H1254" s="404"/>
    </row>
    <row r="1255" spans="1:8" ht="12.75">
      <c r="A1255" s="432"/>
      <c r="B1255" s="407"/>
      <c r="C1255" s="120"/>
      <c r="D1255" s="120"/>
      <c r="E1255" s="176" t="s">
        <v>1736</v>
      </c>
      <c r="F1255" s="171">
        <v>1</v>
      </c>
      <c r="G1255" s="171">
        <v>453.39</v>
      </c>
      <c r="H1255" s="404"/>
    </row>
    <row r="1256" spans="1:8" ht="12.75">
      <c r="A1256" s="432"/>
      <c r="B1256" s="407"/>
      <c r="C1256" s="120"/>
      <c r="D1256" s="120"/>
      <c r="E1256" s="176" t="s">
        <v>1654</v>
      </c>
      <c r="F1256" s="171">
        <v>5</v>
      </c>
      <c r="G1256" s="171">
        <v>3844.07</v>
      </c>
      <c r="H1256" s="404"/>
    </row>
    <row r="1257" spans="1:8" ht="12.75">
      <c r="A1257" s="432"/>
      <c r="B1257" s="407"/>
      <c r="C1257" s="120"/>
      <c r="D1257" s="120"/>
      <c r="E1257" s="176" t="s">
        <v>1737</v>
      </c>
      <c r="F1257" s="171">
        <v>0.0483</v>
      </c>
      <c r="G1257" s="171">
        <v>7456.25</v>
      </c>
      <c r="H1257" s="404"/>
    </row>
    <row r="1258" spans="1:8" ht="12.75">
      <c r="A1258" s="432"/>
      <c r="B1258" s="407"/>
      <c r="C1258" s="120"/>
      <c r="D1258" s="120"/>
      <c r="E1258" s="176" t="s">
        <v>1738</v>
      </c>
      <c r="F1258" s="171">
        <v>0.0107</v>
      </c>
      <c r="G1258" s="171">
        <v>1650.73</v>
      </c>
      <c r="H1258" s="404"/>
    </row>
    <row r="1259" spans="1:8" ht="12.75">
      <c r="A1259" s="432"/>
      <c r="B1259" s="407"/>
      <c r="C1259" s="120"/>
      <c r="D1259" s="120"/>
      <c r="E1259" s="176" t="s">
        <v>1666</v>
      </c>
      <c r="F1259" s="171">
        <v>5</v>
      </c>
      <c r="G1259" s="171">
        <v>885.61</v>
      </c>
      <c r="H1259" s="404"/>
    </row>
    <row r="1260" spans="1:8" ht="22.5">
      <c r="A1260" s="432"/>
      <c r="B1260" s="407"/>
      <c r="C1260" s="120"/>
      <c r="D1260" s="120"/>
      <c r="E1260" s="176" t="s">
        <v>1714</v>
      </c>
      <c r="F1260" s="171">
        <v>1</v>
      </c>
      <c r="G1260" s="171">
        <v>219.91</v>
      </c>
      <c r="H1260" s="404"/>
    </row>
    <row r="1261" spans="1:8" ht="12.75">
      <c r="A1261" s="432"/>
      <c r="B1261" s="407"/>
      <c r="C1261" s="120"/>
      <c r="D1261" s="120"/>
      <c r="E1261" s="176" t="s">
        <v>1739</v>
      </c>
      <c r="F1261" s="171">
        <v>2</v>
      </c>
      <c r="G1261" s="171">
        <v>820</v>
      </c>
      <c r="H1261" s="404"/>
    </row>
    <row r="1262" spans="1:8" ht="12.75">
      <c r="A1262" s="432"/>
      <c r="B1262" s="407"/>
      <c r="C1262" s="120"/>
      <c r="D1262" s="120"/>
      <c r="E1262" s="176" t="s">
        <v>525</v>
      </c>
      <c r="F1262" s="171">
        <v>50</v>
      </c>
      <c r="G1262" s="171">
        <v>555.26</v>
      </c>
      <c r="H1262" s="404"/>
    </row>
    <row r="1263" spans="1:8" ht="12.75">
      <c r="A1263" s="432"/>
      <c r="B1263" s="407"/>
      <c r="C1263" s="120"/>
      <c r="D1263" s="120"/>
      <c r="E1263" s="176" t="s">
        <v>558</v>
      </c>
      <c r="F1263" s="171">
        <v>5</v>
      </c>
      <c r="G1263" s="171">
        <v>312.26</v>
      </c>
      <c r="H1263" s="404"/>
    </row>
    <row r="1264" spans="1:8" ht="12.75">
      <c r="A1264" s="432"/>
      <c r="B1264" s="407"/>
      <c r="C1264" s="120"/>
      <c r="D1264" s="120"/>
      <c r="E1264" s="176" t="s">
        <v>526</v>
      </c>
      <c r="F1264" s="171">
        <v>10</v>
      </c>
      <c r="G1264" s="171">
        <v>118.89</v>
      </c>
      <c r="H1264" s="404"/>
    </row>
    <row r="1265" spans="1:8" ht="12.75">
      <c r="A1265" s="432"/>
      <c r="B1265" s="407"/>
      <c r="C1265" s="120"/>
      <c r="D1265" s="120"/>
      <c r="E1265" s="176" t="s">
        <v>691</v>
      </c>
      <c r="F1265" s="171">
        <v>1</v>
      </c>
      <c r="G1265" s="171">
        <v>34.43</v>
      </c>
      <c r="H1265" s="404"/>
    </row>
    <row r="1266" spans="1:8" ht="12.75">
      <c r="A1266" s="432"/>
      <c r="B1266" s="407"/>
      <c r="C1266" s="120"/>
      <c r="D1266" s="120"/>
      <c r="E1266" s="176" t="s">
        <v>527</v>
      </c>
      <c r="F1266" s="171">
        <v>25</v>
      </c>
      <c r="G1266" s="171">
        <v>766.94</v>
      </c>
      <c r="H1266" s="404"/>
    </row>
    <row r="1267" spans="1:8" ht="12.75">
      <c r="A1267" s="432"/>
      <c r="B1267" s="407"/>
      <c r="C1267" s="120"/>
      <c r="D1267" s="120"/>
      <c r="E1267" s="176" t="s">
        <v>1740</v>
      </c>
      <c r="F1267" s="171">
        <v>6</v>
      </c>
      <c r="G1267" s="171">
        <v>2057.55</v>
      </c>
      <c r="H1267" s="404"/>
    </row>
    <row r="1268" spans="1:8" ht="12.75">
      <c r="A1268" s="432"/>
      <c r="B1268" s="407"/>
      <c r="C1268" s="120"/>
      <c r="D1268" s="120"/>
      <c r="E1268" s="176" t="s">
        <v>1741</v>
      </c>
      <c r="F1268" s="171">
        <v>4</v>
      </c>
      <c r="G1268" s="171">
        <v>2550.51</v>
      </c>
      <c r="H1268" s="404"/>
    </row>
    <row r="1269" spans="1:8" ht="12.75">
      <c r="A1269" s="432"/>
      <c r="B1269" s="407"/>
      <c r="C1269" s="120"/>
      <c r="D1269" s="120"/>
      <c r="E1269" s="176" t="s">
        <v>529</v>
      </c>
      <c r="F1269" s="171">
        <v>14</v>
      </c>
      <c r="G1269" s="171">
        <v>715.59</v>
      </c>
      <c r="H1269" s="404"/>
    </row>
    <row r="1270" spans="1:8" ht="12.75">
      <c r="A1270" s="432"/>
      <c r="B1270" s="407"/>
      <c r="C1270" s="120"/>
      <c r="D1270" s="120"/>
      <c r="E1270" s="176" t="s">
        <v>1742</v>
      </c>
      <c r="F1270" s="171">
        <v>2</v>
      </c>
      <c r="G1270" s="171">
        <v>374.24</v>
      </c>
      <c r="H1270" s="404"/>
    </row>
    <row r="1271" spans="1:8" ht="12.75">
      <c r="A1271" s="432"/>
      <c r="B1271" s="407"/>
      <c r="C1271" s="120"/>
      <c r="D1271" s="120"/>
      <c r="E1271" s="176" t="s">
        <v>1743</v>
      </c>
      <c r="F1271" s="171">
        <v>1</v>
      </c>
      <c r="G1271" s="171">
        <v>54.68</v>
      </c>
      <c r="H1271" s="404"/>
    </row>
    <row r="1272" spans="1:8" ht="12.75">
      <c r="A1272" s="432"/>
      <c r="B1272" s="407"/>
      <c r="C1272" s="120"/>
      <c r="D1272" s="120"/>
      <c r="E1272" s="176" t="s">
        <v>1744</v>
      </c>
      <c r="F1272" s="171">
        <v>1</v>
      </c>
      <c r="G1272" s="171">
        <v>400.42</v>
      </c>
      <c r="H1272" s="404"/>
    </row>
    <row r="1273" spans="1:8" ht="12.75">
      <c r="A1273" s="432"/>
      <c r="B1273" s="407"/>
      <c r="C1273" s="120"/>
      <c r="D1273" s="120"/>
      <c r="E1273" s="176" t="s">
        <v>1388</v>
      </c>
      <c r="F1273" s="171">
        <v>2</v>
      </c>
      <c r="G1273" s="171">
        <v>1971.19</v>
      </c>
      <c r="H1273" s="404"/>
    </row>
    <row r="1274" spans="1:8" ht="12.75">
      <c r="A1274" s="432"/>
      <c r="B1274" s="407"/>
      <c r="C1274" s="120"/>
      <c r="D1274" s="120"/>
      <c r="E1274" s="176" t="s">
        <v>1390</v>
      </c>
      <c r="F1274" s="171">
        <v>3</v>
      </c>
      <c r="G1274" s="171">
        <v>2956.78</v>
      </c>
      <c r="H1274" s="404"/>
    </row>
    <row r="1275" spans="1:8" ht="12.75">
      <c r="A1275" s="432"/>
      <c r="B1275" s="407"/>
      <c r="C1275" s="120"/>
      <c r="D1275" s="120"/>
      <c r="E1275" s="176" t="s">
        <v>1688</v>
      </c>
      <c r="F1275" s="171">
        <v>1</v>
      </c>
      <c r="G1275" s="171">
        <v>985.59</v>
      </c>
      <c r="H1275" s="404"/>
    </row>
    <row r="1276" spans="1:8" ht="12.75">
      <c r="A1276" s="432"/>
      <c r="B1276" s="407"/>
      <c r="C1276" s="120"/>
      <c r="D1276" s="120"/>
      <c r="E1276" s="176" t="s">
        <v>386</v>
      </c>
      <c r="F1276" s="171">
        <v>1</v>
      </c>
      <c r="G1276" s="171">
        <v>77.87</v>
      </c>
      <c r="H1276" s="404"/>
    </row>
    <row r="1277" spans="1:8" ht="12.75">
      <c r="A1277" s="432"/>
      <c r="B1277" s="407"/>
      <c r="C1277" s="120"/>
      <c r="D1277" s="120"/>
      <c r="E1277" s="176" t="s">
        <v>335</v>
      </c>
      <c r="F1277" s="171">
        <v>6</v>
      </c>
      <c r="G1277" s="171">
        <v>579.72</v>
      </c>
      <c r="H1277" s="404"/>
    </row>
    <row r="1278" spans="1:8" ht="12.75">
      <c r="A1278" s="432"/>
      <c r="B1278" s="407"/>
      <c r="C1278" s="120"/>
      <c r="D1278" s="120"/>
      <c r="E1278" s="176" t="s">
        <v>1745</v>
      </c>
      <c r="F1278" s="171">
        <v>2</v>
      </c>
      <c r="G1278" s="171">
        <v>18.31</v>
      </c>
      <c r="H1278" s="404"/>
    </row>
    <row r="1279" spans="1:8" ht="12.75">
      <c r="A1279" s="432"/>
      <c r="B1279" s="407"/>
      <c r="C1279" s="120"/>
      <c r="D1279" s="120"/>
      <c r="E1279" s="176" t="s">
        <v>555</v>
      </c>
      <c r="F1279" s="171">
        <v>4</v>
      </c>
      <c r="G1279" s="171">
        <v>2372.88</v>
      </c>
      <c r="H1279" s="404"/>
    </row>
    <row r="1280" spans="1:8" ht="12.75">
      <c r="A1280" s="432"/>
      <c r="B1280" s="407"/>
      <c r="C1280" s="120"/>
      <c r="D1280" s="120"/>
      <c r="E1280" s="176" t="s">
        <v>1746</v>
      </c>
      <c r="F1280" s="171">
        <v>1</v>
      </c>
      <c r="G1280" s="171">
        <v>11147.08</v>
      </c>
      <c r="H1280" s="404"/>
    </row>
    <row r="1281" spans="1:8" ht="12.75">
      <c r="A1281" s="432"/>
      <c r="B1281" s="407"/>
      <c r="C1281" s="120"/>
      <c r="D1281" s="120"/>
      <c r="E1281" s="176" t="s">
        <v>1747</v>
      </c>
      <c r="F1281" s="171">
        <v>1</v>
      </c>
      <c r="G1281" s="171">
        <v>832.17</v>
      </c>
      <c r="H1281" s="404"/>
    </row>
    <row r="1282" spans="1:8" ht="12.75">
      <c r="A1282" s="432"/>
      <c r="B1282" s="407"/>
      <c r="C1282" s="120"/>
      <c r="D1282" s="120"/>
      <c r="E1282" s="176" t="s">
        <v>534</v>
      </c>
      <c r="F1282" s="171">
        <v>100</v>
      </c>
      <c r="G1282" s="171">
        <v>390.68</v>
      </c>
      <c r="H1282" s="404"/>
    </row>
    <row r="1283" spans="1:8" ht="12.75">
      <c r="A1283" s="432"/>
      <c r="B1283" s="407"/>
      <c r="C1283" s="120"/>
      <c r="D1283" s="120"/>
      <c r="E1283" s="176" t="s">
        <v>535</v>
      </c>
      <c r="F1283" s="171">
        <v>100</v>
      </c>
      <c r="G1283" s="171">
        <v>273.07</v>
      </c>
      <c r="H1283" s="404"/>
    </row>
    <row r="1284" spans="1:8" ht="12.75">
      <c r="A1284" s="432"/>
      <c r="B1284" s="407"/>
      <c r="C1284" s="120"/>
      <c r="D1284" s="120"/>
      <c r="E1284" s="176" t="s">
        <v>536</v>
      </c>
      <c r="F1284" s="171">
        <v>50</v>
      </c>
      <c r="G1284" s="171">
        <v>368.17</v>
      </c>
      <c r="H1284" s="404"/>
    </row>
    <row r="1285" spans="1:8" ht="12.75">
      <c r="A1285" s="432"/>
      <c r="B1285" s="407"/>
      <c r="C1285" s="120"/>
      <c r="D1285" s="120"/>
      <c r="E1285" s="176" t="s">
        <v>537</v>
      </c>
      <c r="F1285" s="171">
        <v>2</v>
      </c>
      <c r="G1285" s="171">
        <v>25</v>
      </c>
      <c r="H1285" s="404"/>
    </row>
    <row r="1286" spans="1:8" ht="12.75">
      <c r="A1286" s="432"/>
      <c r="B1286" s="407"/>
      <c r="C1286" s="120"/>
      <c r="D1286" s="120"/>
      <c r="E1286" s="176" t="s">
        <v>568</v>
      </c>
      <c r="F1286" s="171">
        <v>2</v>
      </c>
      <c r="G1286" s="171">
        <v>28.75</v>
      </c>
      <c r="H1286" s="404"/>
    </row>
    <row r="1287" spans="1:8" ht="12.75">
      <c r="A1287" s="432"/>
      <c r="B1287" s="407"/>
      <c r="C1287" s="120"/>
      <c r="D1287" s="120"/>
      <c r="E1287" s="176" t="s">
        <v>538</v>
      </c>
      <c r="F1287" s="171">
        <v>10</v>
      </c>
      <c r="G1287" s="171">
        <v>213.73</v>
      </c>
      <c r="H1287" s="404"/>
    </row>
    <row r="1288" spans="1:8" ht="12.75">
      <c r="A1288" s="432"/>
      <c r="B1288" s="407"/>
      <c r="C1288" s="120"/>
      <c r="D1288" s="120"/>
      <c r="E1288" s="176" t="s">
        <v>562</v>
      </c>
      <c r="F1288" s="171">
        <v>34</v>
      </c>
      <c r="G1288" s="171">
        <v>1324.74</v>
      </c>
      <c r="H1288" s="404"/>
    </row>
    <row r="1289" spans="1:8" ht="12.75">
      <c r="A1289" s="432"/>
      <c r="B1289" s="407"/>
      <c r="C1289" s="120"/>
      <c r="D1289" s="120"/>
      <c r="E1289" s="176" t="s">
        <v>539</v>
      </c>
      <c r="F1289" s="171">
        <v>10</v>
      </c>
      <c r="G1289" s="171">
        <v>105.18</v>
      </c>
      <c r="H1289" s="404"/>
    </row>
    <row r="1290" spans="1:8" ht="12.75">
      <c r="A1290" s="432"/>
      <c r="B1290" s="407"/>
      <c r="C1290" s="120"/>
      <c r="D1290" s="120"/>
      <c r="E1290" s="176" t="s">
        <v>540</v>
      </c>
      <c r="F1290" s="171">
        <v>50</v>
      </c>
      <c r="G1290" s="171">
        <v>622.46</v>
      </c>
      <c r="H1290" s="404"/>
    </row>
    <row r="1291" spans="1:8" ht="12.75">
      <c r="A1291" s="432"/>
      <c r="B1291" s="407"/>
      <c r="C1291" s="120"/>
      <c r="D1291" s="120"/>
      <c r="E1291" s="176" t="s">
        <v>541</v>
      </c>
      <c r="F1291" s="171">
        <v>25</v>
      </c>
      <c r="G1291" s="171">
        <v>517.98</v>
      </c>
      <c r="H1291" s="404"/>
    </row>
    <row r="1292" spans="1:8" ht="12.75">
      <c r="A1292" s="432"/>
      <c r="B1292" s="407"/>
      <c r="C1292" s="120"/>
      <c r="D1292" s="120"/>
      <c r="E1292" s="176" t="s">
        <v>569</v>
      </c>
      <c r="F1292" s="171">
        <v>1</v>
      </c>
      <c r="G1292" s="171">
        <v>42.28</v>
      </c>
      <c r="H1292" s="404"/>
    </row>
    <row r="1293" spans="1:8" ht="12.75">
      <c r="A1293" s="432"/>
      <c r="B1293" s="407"/>
      <c r="C1293" s="120"/>
      <c r="D1293" s="120"/>
      <c r="E1293" s="176" t="s">
        <v>570</v>
      </c>
      <c r="F1293" s="171">
        <v>5</v>
      </c>
      <c r="G1293" s="171">
        <v>285.59</v>
      </c>
      <c r="H1293" s="404"/>
    </row>
    <row r="1294" spans="1:8" ht="12.75">
      <c r="A1294" s="432"/>
      <c r="B1294" s="407"/>
      <c r="C1294" s="120"/>
      <c r="D1294" s="120"/>
      <c r="E1294" s="176" t="s">
        <v>1748</v>
      </c>
      <c r="F1294" s="171">
        <v>2</v>
      </c>
      <c r="G1294" s="171">
        <v>3219.66</v>
      </c>
      <c r="H1294" s="404"/>
    </row>
    <row r="1295" spans="1:8" ht="12.75">
      <c r="A1295" s="432"/>
      <c r="B1295" s="407"/>
      <c r="C1295" s="120"/>
      <c r="D1295" s="120"/>
      <c r="E1295" s="176" t="s">
        <v>1691</v>
      </c>
      <c r="F1295" s="171">
        <v>2</v>
      </c>
      <c r="G1295" s="171">
        <v>674.04</v>
      </c>
      <c r="H1295" s="404"/>
    </row>
    <row r="1296" spans="1:8" ht="12.75">
      <c r="A1296" s="432"/>
      <c r="B1296" s="407"/>
      <c r="C1296" s="120"/>
      <c r="D1296" s="120"/>
      <c r="E1296" s="176" t="s">
        <v>1749</v>
      </c>
      <c r="F1296" s="171">
        <v>1</v>
      </c>
      <c r="G1296" s="171">
        <v>1151.27</v>
      </c>
      <c r="H1296" s="404"/>
    </row>
    <row r="1297" spans="1:8" ht="12.75">
      <c r="A1297" s="432"/>
      <c r="B1297" s="407"/>
      <c r="C1297" s="120"/>
      <c r="D1297" s="120"/>
      <c r="E1297" s="176" t="s">
        <v>1750</v>
      </c>
      <c r="F1297" s="171">
        <v>11.8</v>
      </c>
      <c r="G1297" s="171">
        <v>5324.56</v>
      </c>
      <c r="H1297" s="404"/>
    </row>
    <row r="1298" spans="1:8" ht="12.75">
      <c r="A1298" s="432"/>
      <c r="B1298" s="407"/>
      <c r="C1298" s="120"/>
      <c r="D1298" s="120"/>
      <c r="E1298" s="176" t="s">
        <v>1751</v>
      </c>
      <c r="F1298" s="171">
        <v>10</v>
      </c>
      <c r="G1298" s="171">
        <v>2173.93</v>
      </c>
      <c r="H1298" s="404"/>
    </row>
    <row r="1299" spans="1:8" ht="12.75">
      <c r="A1299" s="432"/>
      <c r="B1299" s="407"/>
      <c r="C1299" s="120"/>
      <c r="D1299" s="120"/>
      <c r="E1299" s="176" t="s">
        <v>1701</v>
      </c>
      <c r="F1299" s="171">
        <v>0.475</v>
      </c>
      <c r="G1299" s="171">
        <v>6420.55</v>
      </c>
      <c r="H1299" s="404"/>
    </row>
    <row r="1300" spans="1:8" ht="12.75">
      <c r="A1300" s="432"/>
      <c r="B1300" s="407"/>
      <c r="C1300" s="120"/>
      <c r="D1300" s="120"/>
      <c r="E1300" s="176" t="s">
        <v>1752</v>
      </c>
      <c r="F1300" s="171">
        <v>0.168</v>
      </c>
      <c r="G1300" s="171">
        <v>4477.96</v>
      </c>
      <c r="H1300" s="404"/>
    </row>
    <row r="1301" spans="1:8" ht="12.75">
      <c r="A1301" s="432"/>
      <c r="B1301" s="407"/>
      <c r="C1301" s="120"/>
      <c r="D1301" s="120"/>
      <c r="E1301" s="176" t="s">
        <v>1753</v>
      </c>
      <c r="F1301" s="171">
        <v>4.8</v>
      </c>
      <c r="G1301" s="171">
        <v>983.8</v>
      </c>
      <c r="H1301" s="404"/>
    </row>
    <row r="1302" spans="1:8" ht="12.75">
      <c r="A1302" s="432"/>
      <c r="B1302" s="407"/>
      <c r="C1302" s="120"/>
      <c r="D1302" s="120"/>
      <c r="E1302" s="176" t="s">
        <v>1754</v>
      </c>
      <c r="F1302" s="171">
        <v>10</v>
      </c>
      <c r="G1302" s="171">
        <v>1449.15</v>
      </c>
      <c r="H1302" s="404"/>
    </row>
    <row r="1303" spans="1:8" ht="12.75">
      <c r="A1303" s="432"/>
      <c r="B1303" s="407"/>
      <c r="C1303" s="120"/>
      <c r="D1303" s="120"/>
      <c r="E1303" s="176" t="s">
        <v>1755</v>
      </c>
      <c r="F1303" s="171">
        <v>5</v>
      </c>
      <c r="G1303" s="171">
        <v>750</v>
      </c>
      <c r="H1303" s="404"/>
    </row>
    <row r="1304" spans="1:8" ht="12.75">
      <c r="A1304" s="432"/>
      <c r="B1304" s="407"/>
      <c r="C1304" s="120"/>
      <c r="D1304" s="120"/>
      <c r="E1304" s="176" t="s">
        <v>553</v>
      </c>
      <c r="F1304" s="171">
        <v>15.9</v>
      </c>
      <c r="G1304" s="171">
        <v>1332.25</v>
      </c>
      <c r="H1304" s="404"/>
    </row>
    <row r="1305" spans="1:8" ht="12.75">
      <c r="A1305" s="432"/>
      <c r="B1305" s="407"/>
      <c r="C1305" s="120"/>
      <c r="D1305" s="120"/>
      <c r="E1305" s="176" t="s">
        <v>1723</v>
      </c>
      <c r="F1305" s="171">
        <v>46.2</v>
      </c>
      <c r="G1305" s="171">
        <v>3776.18</v>
      </c>
      <c r="H1305" s="404"/>
    </row>
    <row r="1306" spans="1:8" ht="13.5" thickBot="1">
      <c r="A1306" s="433"/>
      <c r="B1306" s="409"/>
      <c r="C1306" s="164"/>
      <c r="D1306" s="164"/>
      <c r="E1306" s="181" t="s">
        <v>1756</v>
      </c>
      <c r="F1306" s="174">
        <v>4.5</v>
      </c>
      <c r="G1306" s="174">
        <v>369</v>
      </c>
      <c r="H1306" s="405"/>
    </row>
    <row r="1307" spans="1:8" ht="13.5" thickBot="1">
      <c r="A1307" s="155"/>
      <c r="B1307" s="166"/>
      <c r="C1307" s="165"/>
      <c r="D1307" s="165"/>
      <c r="E1307" s="165"/>
      <c r="F1307" s="165"/>
      <c r="G1307" s="175">
        <f>SUM(G1229:G1306)</f>
        <v>213861.53</v>
      </c>
      <c r="H1307" s="249"/>
    </row>
    <row r="1308" spans="1:8" ht="12.75">
      <c r="A1308" s="431">
        <v>8</v>
      </c>
      <c r="B1308" s="434" t="s">
        <v>40</v>
      </c>
      <c r="C1308" s="116"/>
      <c r="D1308" s="116"/>
      <c r="E1308" s="176" t="s">
        <v>678</v>
      </c>
      <c r="F1308" s="171">
        <v>3</v>
      </c>
      <c r="G1308" s="171">
        <v>5812.71</v>
      </c>
      <c r="H1308" s="403" t="s">
        <v>507</v>
      </c>
    </row>
    <row r="1309" spans="1:8" ht="12.75">
      <c r="A1309" s="432"/>
      <c r="B1309" s="407"/>
      <c r="C1309" s="120"/>
      <c r="D1309" s="120"/>
      <c r="E1309" s="176" t="s">
        <v>1757</v>
      </c>
      <c r="F1309" s="171">
        <v>12</v>
      </c>
      <c r="G1309" s="171">
        <v>167</v>
      </c>
      <c r="H1309" s="404"/>
    </row>
    <row r="1310" spans="1:8" ht="12.75">
      <c r="A1310" s="432"/>
      <c r="B1310" s="407"/>
      <c r="C1310" s="120"/>
      <c r="D1310" s="120"/>
      <c r="E1310" s="176" t="s">
        <v>514</v>
      </c>
      <c r="F1310" s="171">
        <v>100</v>
      </c>
      <c r="G1310" s="171">
        <v>861.33</v>
      </c>
      <c r="H1310" s="404"/>
    </row>
    <row r="1311" spans="1:8" ht="12.75">
      <c r="A1311" s="432"/>
      <c r="B1311" s="407"/>
      <c r="C1311" s="120"/>
      <c r="D1311" s="120"/>
      <c r="E1311" s="176" t="s">
        <v>515</v>
      </c>
      <c r="F1311" s="171">
        <v>100</v>
      </c>
      <c r="G1311" s="171">
        <v>1408.86</v>
      </c>
      <c r="H1311" s="404"/>
    </row>
    <row r="1312" spans="1:8" ht="12.75">
      <c r="A1312" s="432"/>
      <c r="B1312" s="407"/>
      <c r="C1312" s="120"/>
      <c r="D1312" s="120"/>
      <c r="E1312" s="176" t="s">
        <v>516</v>
      </c>
      <c r="F1312" s="171">
        <v>20</v>
      </c>
      <c r="G1312" s="171">
        <v>404.71</v>
      </c>
      <c r="H1312" s="404"/>
    </row>
    <row r="1313" spans="1:8" ht="12.75">
      <c r="A1313" s="432"/>
      <c r="B1313" s="407"/>
      <c r="C1313" s="120"/>
      <c r="D1313" s="120"/>
      <c r="E1313" s="176" t="s">
        <v>554</v>
      </c>
      <c r="F1313" s="171">
        <v>2.5</v>
      </c>
      <c r="G1313" s="171">
        <v>619.27</v>
      </c>
      <c r="H1313" s="404"/>
    </row>
    <row r="1314" spans="1:8" ht="12.75">
      <c r="A1314" s="432"/>
      <c r="B1314" s="407"/>
      <c r="C1314" s="120"/>
      <c r="D1314" s="120"/>
      <c r="E1314" s="176" t="s">
        <v>567</v>
      </c>
      <c r="F1314" s="171">
        <v>7</v>
      </c>
      <c r="G1314" s="171">
        <v>882.12</v>
      </c>
      <c r="H1314" s="404"/>
    </row>
    <row r="1315" spans="1:8" ht="12.75">
      <c r="A1315" s="432"/>
      <c r="B1315" s="407"/>
      <c r="C1315" s="120"/>
      <c r="D1315" s="120"/>
      <c r="E1315" s="176" t="s">
        <v>521</v>
      </c>
      <c r="F1315" s="171">
        <v>120</v>
      </c>
      <c r="G1315" s="171">
        <v>11745.78</v>
      </c>
      <c r="H1315" s="404"/>
    </row>
    <row r="1316" spans="1:8" ht="12.75">
      <c r="A1316" s="432"/>
      <c r="B1316" s="407"/>
      <c r="C1316" s="120"/>
      <c r="D1316" s="120"/>
      <c r="E1316" s="176" t="s">
        <v>522</v>
      </c>
      <c r="F1316" s="171">
        <v>103</v>
      </c>
      <c r="G1316" s="171">
        <v>13653.33</v>
      </c>
      <c r="H1316" s="404"/>
    </row>
    <row r="1317" spans="1:8" ht="12.75">
      <c r="A1317" s="432"/>
      <c r="B1317" s="407"/>
      <c r="C1317" s="120"/>
      <c r="D1317" s="120"/>
      <c r="E1317" s="176" t="s">
        <v>525</v>
      </c>
      <c r="F1317" s="171">
        <v>100</v>
      </c>
      <c r="G1317" s="171">
        <v>1872.68</v>
      </c>
      <c r="H1317" s="404"/>
    </row>
    <row r="1318" spans="1:8" ht="12.75">
      <c r="A1318" s="432"/>
      <c r="B1318" s="407"/>
      <c r="C1318" s="120"/>
      <c r="D1318" s="120"/>
      <c r="E1318" s="176" t="s">
        <v>526</v>
      </c>
      <c r="F1318" s="171">
        <v>100</v>
      </c>
      <c r="G1318" s="171">
        <v>1188.34</v>
      </c>
      <c r="H1318" s="404"/>
    </row>
    <row r="1319" spans="1:8" ht="12.75">
      <c r="A1319" s="432"/>
      <c r="B1319" s="407"/>
      <c r="C1319" s="120"/>
      <c r="D1319" s="120"/>
      <c r="E1319" s="176" t="s">
        <v>527</v>
      </c>
      <c r="F1319" s="171">
        <v>20</v>
      </c>
      <c r="G1319" s="171">
        <v>612.58</v>
      </c>
      <c r="H1319" s="404"/>
    </row>
    <row r="1320" spans="1:8" ht="22.5">
      <c r="A1320" s="432"/>
      <c r="B1320" s="407"/>
      <c r="C1320" s="120"/>
      <c r="D1320" s="120"/>
      <c r="E1320" s="176" t="s">
        <v>1758</v>
      </c>
      <c r="F1320" s="171">
        <v>15</v>
      </c>
      <c r="G1320" s="171">
        <v>2297.29</v>
      </c>
      <c r="H1320" s="404"/>
    </row>
    <row r="1321" spans="1:8" ht="12.75">
      <c r="A1321" s="432"/>
      <c r="B1321" s="407"/>
      <c r="C1321" s="120"/>
      <c r="D1321" s="120"/>
      <c r="E1321" s="176" t="s">
        <v>1759</v>
      </c>
      <c r="F1321" s="171">
        <v>5</v>
      </c>
      <c r="G1321" s="171">
        <v>321.82</v>
      </c>
      <c r="H1321" s="404"/>
    </row>
    <row r="1322" spans="1:8" ht="12.75">
      <c r="A1322" s="432"/>
      <c r="B1322" s="407"/>
      <c r="C1322" s="120"/>
      <c r="D1322" s="120"/>
      <c r="E1322" s="176" t="s">
        <v>1388</v>
      </c>
      <c r="F1322" s="171">
        <v>2</v>
      </c>
      <c r="G1322" s="171">
        <v>1971.19</v>
      </c>
      <c r="H1322" s="404"/>
    </row>
    <row r="1323" spans="1:8" ht="12.75">
      <c r="A1323" s="432"/>
      <c r="B1323" s="407"/>
      <c r="C1323" s="120"/>
      <c r="D1323" s="120"/>
      <c r="E1323" s="176" t="s">
        <v>1390</v>
      </c>
      <c r="F1323" s="171">
        <v>3</v>
      </c>
      <c r="G1323" s="171">
        <v>2956.78</v>
      </c>
      <c r="H1323" s="404"/>
    </row>
    <row r="1324" spans="1:8" ht="12.75">
      <c r="A1324" s="432"/>
      <c r="B1324" s="407"/>
      <c r="C1324" s="120"/>
      <c r="D1324" s="120"/>
      <c r="E1324" s="176" t="s">
        <v>1688</v>
      </c>
      <c r="F1324" s="171">
        <v>1</v>
      </c>
      <c r="G1324" s="171">
        <v>985.59</v>
      </c>
      <c r="H1324" s="404"/>
    </row>
    <row r="1325" spans="1:8" ht="12.75">
      <c r="A1325" s="432"/>
      <c r="B1325" s="407"/>
      <c r="C1325" s="120"/>
      <c r="D1325" s="120"/>
      <c r="E1325" s="176" t="s">
        <v>534</v>
      </c>
      <c r="F1325" s="171">
        <v>200</v>
      </c>
      <c r="G1325" s="171">
        <v>781.35</v>
      </c>
      <c r="H1325" s="404"/>
    </row>
    <row r="1326" spans="1:8" ht="12.75">
      <c r="A1326" s="432"/>
      <c r="B1326" s="407"/>
      <c r="C1326" s="120"/>
      <c r="D1326" s="120"/>
      <c r="E1326" s="176" t="s">
        <v>535</v>
      </c>
      <c r="F1326" s="171">
        <v>130</v>
      </c>
      <c r="G1326" s="171">
        <v>355</v>
      </c>
      <c r="H1326" s="404"/>
    </row>
    <row r="1327" spans="1:8" ht="12.75">
      <c r="A1327" s="432"/>
      <c r="B1327" s="407"/>
      <c r="C1327" s="120"/>
      <c r="D1327" s="120"/>
      <c r="E1327" s="176" t="s">
        <v>536</v>
      </c>
      <c r="F1327" s="171">
        <v>40</v>
      </c>
      <c r="G1327" s="171">
        <v>294.54</v>
      </c>
      <c r="H1327" s="404"/>
    </row>
    <row r="1328" spans="1:8" ht="12.75">
      <c r="A1328" s="432"/>
      <c r="B1328" s="407"/>
      <c r="C1328" s="120"/>
      <c r="D1328" s="120"/>
      <c r="E1328" s="176" t="s">
        <v>1760</v>
      </c>
      <c r="F1328" s="171">
        <v>37</v>
      </c>
      <c r="G1328" s="171">
        <v>1250.47</v>
      </c>
      <c r="H1328" s="404"/>
    </row>
    <row r="1329" spans="1:8" ht="12.75">
      <c r="A1329" s="432"/>
      <c r="B1329" s="407"/>
      <c r="C1329" s="120"/>
      <c r="D1329" s="120"/>
      <c r="E1329" s="176" t="s">
        <v>539</v>
      </c>
      <c r="F1329" s="171">
        <v>20</v>
      </c>
      <c r="G1329" s="171">
        <v>210.36</v>
      </c>
      <c r="H1329" s="404"/>
    </row>
    <row r="1330" spans="1:8" ht="12.75">
      <c r="A1330" s="432"/>
      <c r="B1330" s="407"/>
      <c r="C1330" s="120"/>
      <c r="D1330" s="120"/>
      <c r="E1330" s="176" t="s">
        <v>540</v>
      </c>
      <c r="F1330" s="171">
        <v>30</v>
      </c>
      <c r="G1330" s="171">
        <v>373.48</v>
      </c>
      <c r="H1330" s="404"/>
    </row>
    <row r="1331" spans="1:8" ht="12.75">
      <c r="A1331" s="432"/>
      <c r="B1331" s="407"/>
      <c r="C1331" s="120"/>
      <c r="D1331" s="120"/>
      <c r="E1331" s="176" t="s">
        <v>541</v>
      </c>
      <c r="F1331" s="171">
        <v>15</v>
      </c>
      <c r="G1331" s="171">
        <v>331.96</v>
      </c>
      <c r="H1331" s="404"/>
    </row>
    <row r="1332" spans="1:8" ht="12.75">
      <c r="A1332" s="432"/>
      <c r="B1332" s="407"/>
      <c r="C1332" s="120"/>
      <c r="D1332" s="120"/>
      <c r="E1332" s="176" t="s">
        <v>1691</v>
      </c>
      <c r="F1332" s="171">
        <v>1</v>
      </c>
      <c r="G1332" s="171">
        <v>337.02</v>
      </c>
      <c r="H1332" s="404"/>
    </row>
    <row r="1333" spans="1:8" ht="12.75">
      <c r="A1333" s="432"/>
      <c r="B1333" s="407"/>
      <c r="C1333" s="120"/>
      <c r="D1333" s="120"/>
      <c r="E1333" s="176" t="s">
        <v>1986</v>
      </c>
      <c r="F1333" s="171">
        <v>0.246</v>
      </c>
      <c r="G1333" s="171">
        <v>6663</v>
      </c>
      <c r="H1333" s="404"/>
    </row>
    <row r="1334" spans="1:8" ht="12.75">
      <c r="A1334" s="432"/>
      <c r="B1334" s="407"/>
      <c r="C1334" s="120"/>
      <c r="D1334" s="120"/>
      <c r="E1334" s="176" t="s">
        <v>1985</v>
      </c>
      <c r="F1334" s="171">
        <v>0.249</v>
      </c>
      <c r="G1334" s="171">
        <v>6576.83</v>
      </c>
      <c r="H1334" s="404"/>
    </row>
    <row r="1335" spans="1:8" ht="12.75">
      <c r="A1335" s="432"/>
      <c r="B1335" s="407"/>
      <c r="C1335" s="120"/>
      <c r="D1335" s="120"/>
      <c r="E1335" s="176" t="s">
        <v>1984</v>
      </c>
      <c r="F1335" s="171">
        <v>0.315</v>
      </c>
      <c r="G1335" s="171">
        <v>8021.14</v>
      </c>
      <c r="H1335" s="404"/>
    </row>
    <row r="1336" spans="1:8" ht="12.75">
      <c r="A1336" s="432"/>
      <c r="B1336" s="407"/>
      <c r="C1336" s="120"/>
      <c r="D1336" s="120"/>
      <c r="E1336" s="176" t="s">
        <v>553</v>
      </c>
      <c r="F1336" s="171">
        <v>10.6</v>
      </c>
      <c r="G1336" s="171">
        <v>888.16</v>
      </c>
      <c r="H1336" s="404"/>
    </row>
    <row r="1337" spans="1:8" ht="12.75">
      <c r="A1337" s="432"/>
      <c r="B1337" s="407"/>
      <c r="C1337" s="120"/>
      <c r="D1337" s="120"/>
      <c r="E1337" s="176" t="s">
        <v>1723</v>
      </c>
      <c r="F1337" s="171">
        <v>6.6</v>
      </c>
      <c r="G1337" s="171">
        <v>539.65</v>
      </c>
      <c r="H1337" s="404"/>
    </row>
    <row r="1338" spans="1:8" ht="13.5" thickBot="1">
      <c r="A1338" s="155"/>
      <c r="B1338" s="166"/>
      <c r="C1338" s="165"/>
      <c r="D1338" s="165"/>
      <c r="E1338" s="165"/>
      <c r="F1338" s="165"/>
      <c r="G1338" s="182">
        <f>SUM(G1308:G1337)</f>
        <v>74384.34</v>
      </c>
      <c r="H1338" s="249"/>
    </row>
    <row r="1339" spans="1:8" ht="12.75">
      <c r="A1339" s="363" t="s">
        <v>0</v>
      </c>
      <c r="B1339" s="365" t="s">
        <v>1977</v>
      </c>
      <c r="C1339" s="116"/>
      <c r="D1339" s="116"/>
      <c r="E1339" s="27" t="s">
        <v>1983</v>
      </c>
      <c r="F1339" s="109"/>
      <c r="G1339" s="146"/>
      <c r="H1339" s="367" t="s">
        <v>18</v>
      </c>
    </row>
    <row r="1340" spans="1:8" ht="12.75">
      <c r="A1340" s="364"/>
      <c r="B1340" s="435"/>
      <c r="C1340" s="120"/>
      <c r="D1340" s="120"/>
      <c r="E1340" s="120" t="s">
        <v>1984</v>
      </c>
      <c r="F1340" s="110"/>
      <c r="G1340" s="148"/>
      <c r="H1340" s="368"/>
    </row>
    <row r="1341" spans="1:8" ht="12.75">
      <c r="A1341" s="364"/>
      <c r="B1341" s="435"/>
      <c r="C1341" s="120"/>
      <c r="D1341" s="120"/>
      <c r="E1341" s="120" t="s">
        <v>1985</v>
      </c>
      <c r="F1341" s="110" t="s">
        <v>1768</v>
      </c>
      <c r="G1341" s="148">
        <v>786.2</v>
      </c>
      <c r="H1341" s="368"/>
    </row>
    <row r="1342" spans="1:8" ht="13.5" thickBot="1">
      <c r="A1342" s="364"/>
      <c r="B1342" s="436"/>
      <c r="C1342" s="120"/>
      <c r="D1342" s="120"/>
      <c r="E1342" s="120" t="s">
        <v>1986</v>
      </c>
      <c r="F1342" s="110" t="s">
        <v>1769</v>
      </c>
      <c r="G1342" s="148">
        <v>580.29</v>
      </c>
      <c r="H1342" s="368"/>
    </row>
    <row r="1343" spans="1:8" ht="13.5" thickBot="1">
      <c r="A1343" s="115"/>
      <c r="B1343" s="107" t="s">
        <v>1995</v>
      </c>
      <c r="C1343" s="125"/>
      <c r="D1343" s="125"/>
      <c r="E1343" s="125"/>
      <c r="F1343" s="107"/>
      <c r="G1343" s="197">
        <f>SUM(G1339:G1342)</f>
        <v>1366.49</v>
      </c>
      <c r="H1343" s="250"/>
    </row>
    <row r="1344" spans="1:8" ht="12.75">
      <c r="A1344" s="424">
        <v>2</v>
      </c>
      <c r="B1344" s="365" t="s">
        <v>1978</v>
      </c>
      <c r="C1344" s="116"/>
      <c r="D1344" s="116"/>
      <c r="E1344" s="27" t="s">
        <v>1983</v>
      </c>
      <c r="F1344" s="198" t="s">
        <v>1770</v>
      </c>
      <c r="G1344" s="199">
        <v>4128</v>
      </c>
      <c r="H1344" s="367" t="s">
        <v>18</v>
      </c>
    </row>
    <row r="1345" spans="1:8" ht="12.75">
      <c r="A1345" s="425"/>
      <c r="B1345" s="366"/>
      <c r="C1345" s="126"/>
      <c r="D1345" s="126"/>
      <c r="E1345" s="120" t="s">
        <v>1771</v>
      </c>
      <c r="F1345" s="200" t="s">
        <v>1990</v>
      </c>
      <c r="G1345" s="201">
        <v>256.78</v>
      </c>
      <c r="H1345" s="368"/>
    </row>
    <row r="1346" spans="1:8" ht="12.75">
      <c r="A1346" s="425"/>
      <c r="B1346" s="366"/>
      <c r="C1346" s="126"/>
      <c r="D1346" s="126"/>
      <c r="E1346" s="120" t="s">
        <v>1984</v>
      </c>
      <c r="F1346" s="200" t="s">
        <v>1772</v>
      </c>
      <c r="G1346" s="201">
        <v>866.99</v>
      </c>
      <c r="H1346" s="368"/>
    </row>
    <row r="1347" spans="1:8" ht="12.75">
      <c r="A1347" s="425"/>
      <c r="B1347" s="366"/>
      <c r="C1347" s="120"/>
      <c r="D1347" s="120"/>
      <c r="E1347" s="120" t="s">
        <v>1985</v>
      </c>
      <c r="F1347" s="110" t="s">
        <v>1773</v>
      </c>
      <c r="G1347" s="148">
        <v>2411.89</v>
      </c>
      <c r="H1347" s="368"/>
    </row>
    <row r="1348" spans="1:8" ht="12.75">
      <c r="A1348" s="425"/>
      <c r="B1348" s="366"/>
      <c r="C1348" s="120"/>
      <c r="D1348" s="120"/>
      <c r="E1348" s="120" t="s">
        <v>1986</v>
      </c>
      <c r="F1348" s="110" t="s">
        <v>1774</v>
      </c>
      <c r="G1348" s="148">
        <v>1353.99</v>
      </c>
      <c r="H1348" s="368"/>
    </row>
    <row r="1349" spans="1:8" ht="12.75">
      <c r="A1349" s="425"/>
      <c r="B1349" s="366"/>
      <c r="C1349" s="120"/>
      <c r="D1349" s="120"/>
      <c r="E1349" s="120" t="s">
        <v>1775</v>
      </c>
      <c r="F1349" s="110" t="s">
        <v>1776</v>
      </c>
      <c r="G1349" s="148">
        <v>8357.13</v>
      </c>
      <c r="H1349" s="368"/>
    </row>
    <row r="1350" spans="1:8" ht="13.5" thickBot="1">
      <c r="A1350" s="425"/>
      <c r="B1350" s="366"/>
      <c r="C1350" s="120"/>
      <c r="D1350" s="120"/>
      <c r="E1350" s="120" t="s">
        <v>1777</v>
      </c>
      <c r="F1350" s="110" t="s">
        <v>781</v>
      </c>
      <c r="G1350" s="148">
        <v>3529.38</v>
      </c>
      <c r="H1350" s="368"/>
    </row>
    <row r="1351" spans="1:8" ht="13.5" thickBot="1">
      <c r="A1351" s="115"/>
      <c r="B1351" s="107" t="s">
        <v>1995</v>
      </c>
      <c r="C1351" s="125"/>
      <c r="D1351" s="125"/>
      <c r="E1351" s="125"/>
      <c r="F1351" s="107"/>
      <c r="G1351" s="197">
        <f>SUM(G1344:G1350)</f>
        <v>20904.16</v>
      </c>
      <c r="H1351" s="250"/>
    </row>
    <row r="1352" spans="1:8" ht="12.75">
      <c r="A1352" s="425">
        <v>3</v>
      </c>
      <c r="B1352" s="366" t="s">
        <v>1992</v>
      </c>
      <c r="C1352" s="120"/>
      <c r="D1352" s="120"/>
      <c r="E1352" s="35" t="s">
        <v>1983</v>
      </c>
      <c r="F1352" s="110"/>
      <c r="G1352" s="148"/>
      <c r="H1352" s="367" t="s">
        <v>18</v>
      </c>
    </row>
    <row r="1353" spans="1:8" ht="12.75">
      <c r="A1353" s="425"/>
      <c r="B1353" s="366"/>
      <c r="C1353" s="120"/>
      <c r="D1353" s="120"/>
      <c r="E1353" s="120" t="s">
        <v>1985</v>
      </c>
      <c r="F1353" s="110"/>
      <c r="G1353" s="148"/>
      <c r="H1353" s="368"/>
    </row>
    <row r="1354" spans="1:8" ht="12.75">
      <c r="A1354" s="425"/>
      <c r="B1354" s="366"/>
      <c r="C1354" s="120"/>
      <c r="D1354" s="120"/>
      <c r="E1354" s="120" t="s">
        <v>1986</v>
      </c>
      <c r="F1354" s="147"/>
      <c r="G1354" s="202"/>
      <c r="H1354" s="368"/>
    </row>
    <row r="1355" spans="1:8" ht="12.75">
      <c r="A1355" s="425"/>
      <c r="B1355" s="366"/>
      <c r="C1355" s="120"/>
      <c r="D1355" s="120"/>
      <c r="E1355" s="120" t="s">
        <v>572</v>
      </c>
      <c r="F1355" s="110"/>
      <c r="G1355" s="148"/>
      <c r="H1355" s="368"/>
    </row>
    <row r="1356" spans="1:8" ht="12.75">
      <c r="A1356" s="425"/>
      <c r="B1356" s="366"/>
      <c r="C1356" s="120"/>
      <c r="D1356" s="120"/>
      <c r="E1356" s="120" t="s">
        <v>1989</v>
      </c>
      <c r="F1356" s="110"/>
      <c r="G1356" s="148"/>
      <c r="H1356" s="368"/>
    </row>
    <row r="1357" spans="1:8" ht="13.5" thickBot="1">
      <c r="A1357" s="425"/>
      <c r="B1357" s="366"/>
      <c r="C1357" s="120"/>
      <c r="D1357" s="120"/>
      <c r="E1357" s="120" t="s">
        <v>1892</v>
      </c>
      <c r="F1357" s="110"/>
      <c r="G1357" s="148"/>
      <c r="H1357" s="423"/>
    </row>
    <row r="1358" spans="1:8" ht="13.5" thickBot="1">
      <c r="A1358" s="115"/>
      <c r="B1358" s="107" t="s">
        <v>1995</v>
      </c>
      <c r="C1358" s="125"/>
      <c r="D1358" s="125"/>
      <c r="E1358" s="125"/>
      <c r="F1358" s="107"/>
      <c r="G1358" s="197">
        <f>SUM(G1352:G1357)</f>
        <v>0</v>
      </c>
      <c r="H1358" s="250"/>
    </row>
    <row r="1359" spans="1:8" ht="12.75">
      <c r="A1359" s="425"/>
      <c r="B1359" s="365" t="s">
        <v>1979</v>
      </c>
      <c r="C1359" s="120"/>
      <c r="D1359" s="120"/>
      <c r="E1359" s="120" t="s">
        <v>1985</v>
      </c>
      <c r="F1359" s="110" t="s">
        <v>1778</v>
      </c>
      <c r="G1359" s="148">
        <v>2314.82</v>
      </c>
      <c r="H1359" s="368" t="s">
        <v>18</v>
      </c>
    </row>
    <row r="1360" spans="1:8" ht="13.5" thickBot="1">
      <c r="A1360" s="425"/>
      <c r="B1360" s="427"/>
      <c r="C1360" s="120"/>
      <c r="D1360" s="120"/>
      <c r="E1360" s="120" t="s">
        <v>1986</v>
      </c>
      <c r="F1360" s="110" t="s">
        <v>1779</v>
      </c>
      <c r="G1360" s="148">
        <v>544.68</v>
      </c>
      <c r="H1360" s="368"/>
    </row>
    <row r="1361" spans="1:8" ht="13.5" thickBot="1">
      <c r="A1361" s="115"/>
      <c r="B1361" s="107" t="s">
        <v>1995</v>
      </c>
      <c r="C1361" s="125"/>
      <c r="D1361" s="125"/>
      <c r="E1361" s="125"/>
      <c r="F1361" s="107"/>
      <c r="G1361" s="197">
        <f>SUM(G1359:G1360)</f>
        <v>2859.5</v>
      </c>
      <c r="H1361" s="250"/>
    </row>
    <row r="1362" spans="1:8" ht="12.75">
      <c r="A1362" s="425">
        <v>5</v>
      </c>
      <c r="B1362" s="366" t="s">
        <v>1981</v>
      </c>
      <c r="C1362" s="120"/>
      <c r="D1362" s="120"/>
      <c r="E1362" s="35" t="s">
        <v>1983</v>
      </c>
      <c r="F1362" s="110"/>
      <c r="G1362" s="148"/>
      <c r="H1362" s="368" t="s">
        <v>18</v>
      </c>
    </row>
    <row r="1363" spans="1:8" ht="12.75">
      <c r="A1363" s="425"/>
      <c r="B1363" s="366"/>
      <c r="C1363" s="120"/>
      <c r="D1363" s="120"/>
      <c r="E1363" s="120" t="s">
        <v>1985</v>
      </c>
      <c r="F1363" s="110"/>
      <c r="G1363" s="148"/>
      <c r="H1363" s="368"/>
    </row>
    <row r="1364" spans="1:8" ht="12.75">
      <c r="A1364" s="425"/>
      <c r="B1364" s="366"/>
      <c r="C1364" s="120"/>
      <c r="D1364" s="120"/>
      <c r="E1364" s="120" t="s">
        <v>1991</v>
      </c>
      <c r="F1364" s="110"/>
      <c r="G1364" s="148"/>
      <c r="H1364" s="368"/>
    </row>
    <row r="1365" spans="1:8" ht="12.75">
      <c r="A1365" s="425"/>
      <c r="B1365" s="366"/>
      <c r="C1365" s="120"/>
      <c r="D1365" s="120"/>
      <c r="E1365" s="120" t="s">
        <v>1987</v>
      </c>
      <c r="F1365" s="110"/>
      <c r="G1365" s="148"/>
      <c r="H1365" s="368"/>
    </row>
    <row r="1366" spans="1:8" ht="12.75">
      <c r="A1366" s="425"/>
      <c r="B1366" s="366"/>
      <c r="C1366" s="120"/>
      <c r="D1366" s="120"/>
      <c r="E1366" s="120" t="s">
        <v>1988</v>
      </c>
      <c r="F1366" s="147"/>
      <c r="G1366" s="202"/>
      <c r="H1366" s="368"/>
    </row>
    <row r="1367" spans="1:8" ht="13.5" thickBot="1">
      <c r="A1367" s="425"/>
      <c r="B1367" s="366"/>
      <c r="C1367" s="120"/>
      <c r="D1367" s="120"/>
      <c r="E1367" s="120" t="s">
        <v>1993</v>
      </c>
      <c r="F1367" s="110"/>
      <c r="G1367" s="148"/>
      <c r="H1367" s="368"/>
    </row>
    <row r="1368" spans="1:8" ht="13.5" thickBot="1">
      <c r="A1368" s="115"/>
      <c r="B1368" s="107" t="s">
        <v>1995</v>
      </c>
      <c r="C1368" s="125"/>
      <c r="D1368" s="125"/>
      <c r="E1368" s="125"/>
      <c r="F1368" s="107"/>
      <c r="G1368" s="197">
        <f>SUM(G1362:G1367)</f>
        <v>0</v>
      </c>
      <c r="H1368" s="250"/>
    </row>
    <row r="1369" spans="1:8" ht="12.75">
      <c r="A1369" s="425">
        <v>6</v>
      </c>
      <c r="B1369" s="365" t="s">
        <v>1982</v>
      </c>
      <c r="C1369" s="120"/>
      <c r="D1369" s="120"/>
      <c r="E1369" s="120" t="s">
        <v>1986</v>
      </c>
      <c r="F1369" s="110" t="s">
        <v>1780</v>
      </c>
      <c r="G1369" s="148">
        <v>2733.75</v>
      </c>
      <c r="H1369" s="367" t="s">
        <v>18</v>
      </c>
    </row>
    <row r="1370" spans="1:8" ht="12.75">
      <c r="A1370" s="425"/>
      <c r="B1370" s="366"/>
      <c r="C1370" s="120"/>
      <c r="D1370" s="120"/>
      <c r="E1370" s="120" t="s">
        <v>1985</v>
      </c>
      <c r="F1370" s="110" t="s">
        <v>1781</v>
      </c>
      <c r="G1370" s="148">
        <v>2651.86</v>
      </c>
      <c r="H1370" s="368"/>
    </row>
    <row r="1371" spans="1:8" ht="12.75">
      <c r="A1371" s="425"/>
      <c r="B1371" s="366"/>
      <c r="C1371" s="120"/>
      <c r="D1371" s="120"/>
      <c r="E1371" s="120" t="s">
        <v>1984</v>
      </c>
      <c r="F1371" s="110" t="s">
        <v>1782</v>
      </c>
      <c r="G1371" s="148">
        <v>3536.38</v>
      </c>
      <c r="H1371" s="368"/>
    </row>
    <row r="1372" spans="1:8" ht="12.75">
      <c r="A1372" s="425"/>
      <c r="B1372" s="366"/>
      <c r="C1372" s="120"/>
      <c r="D1372" s="120"/>
      <c r="E1372" s="35" t="s">
        <v>634</v>
      </c>
      <c r="F1372" s="110" t="s">
        <v>1783</v>
      </c>
      <c r="G1372" s="148">
        <v>632.8</v>
      </c>
      <c r="H1372" s="368"/>
    </row>
    <row r="1373" spans="1:8" ht="13.5" thickBot="1">
      <c r="A1373" s="425"/>
      <c r="B1373" s="427"/>
      <c r="C1373" s="120"/>
      <c r="D1373" s="120"/>
      <c r="E1373" s="120" t="s">
        <v>1989</v>
      </c>
      <c r="F1373" s="110" t="s">
        <v>1784</v>
      </c>
      <c r="G1373" s="148">
        <v>166.44</v>
      </c>
      <c r="H1373" s="368"/>
    </row>
    <row r="1374" spans="1:8" ht="13.5" thickBot="1">
      <c r="A1374" s="115"/>
      <c r="B1374" s="107" t="s">
        <v>1995</v>
      </c>
      <c r="C1374" s="125"/>
      <c r="D1374" s="125"/>
      <c r="E1374" s="125"/>
      <c r="F1374" s="107"/>
      <c r="G1374" s="197">
        <f>SUM(G1369:G1373)</f>
        <v>9721.230000000001</v>
      </c>
      <c r="H1374" s="250"/>
    </row>
    <row r="1375" spans="1:8" ht="12.75">
      <c r="A1375" s="101"/>
      <c r="B1375" s="108"/>
      <c r="C1375" s="101"/>
      <c r="D1375" s="101"/>
      <c r="E1375" s="101"/>
      <c r="F1375" s="108"/>
      <c r="G1375" s="136"/>
      <c r="H1375" s="108"/>
    </row>
    <row r="1376" spans="1:8" ht="12.75">
      <c r="A1376" s="101"/>
      <c r="B1376" s="108"/>
      <c r="C1376" s="101"/>
      <c r="D1376" s="101"/>
      <c r="E1376" s="101"/>
      <c r="F1376" s="108"/>
      <c r="G1376" s="136"/>
      <c r="H1376" s="108"/>
    </row>
    <row r="1377" spans="1:8" ht="12.75">
      <c r="A1377" s="101"/>
      <c r="B1377" s="108"/>
      <c r="C1377" s="101"/>
      <c r="D1377" s="101"/>
      <c r="E1377" s="101"/>
      <c r="F1377" s="108"/>
      <c r="G1377" s="136"/>
      <c r="H1377" s="108"/>
    </row>
    <row r="1378" spans="1:8" ht="12.75">
      <c r="A1378" s="101"/>
      <c r="B1378" s="108"/>
      <c r="C1378" s="101"/>
      <c r="D1378" s="101"/>
      <c r="E1378" s="101"/>
      <c r="F1378" s="108"/>
      <c r="G1378" s="136"/>
      <c r="H1378" s="108"/>
    </row>
    <row r="1379" spans="1:8" ht="12.75">
      <c r="A1379" s="101"/>
      <c r="B1379" s="108"/>
      <c r="C1379" s="101"/>
      <c r="D1379" s="101"/>
      <c r="E1379" s="101"/>
      <c r="F1379" s="108"/>
      <c r="G1379" s="136"/>
      <c r="H1379" s="108"/>
    </row>
    <row r="1380" spans="1:8" ht="12.75">
      <c r="A1380" s="101"/>
      <c r="B1380" s="108"/>
      <c r="C1380" s="101"/>
      <c r="D1380" s="101"/>
      <c r="E1380" s="101"/>
      <c r="F1380" s="108"/>
      <c r="G1380" s="136"/>
      <c r="H1380" s="108"/>
    </row>
    <row r="1381" spans="1:8" ht="12.75">
      <c r="A1381" s="101"/>
      <c r="B1381" s="108"/>
      <c r="C1381" s="101"/>
      <c r="D1381" s="101"/>
      <c r="E1381" s="101"/>
      <c r="F1381" s="108"/>
      <c r="G1381" s="136"/>
      <c r="H1381" s="108"/>
    </row>
    <row r="1382" spans="1:8" ht="12.75">
      <c r="A1382" s="101"/>
      <c r="B1382" s="108"/>
      <c r="C1382" s="101"/>
      <c r="D1382" s="101"/>
      <c r="E1382" s="101"/>
      <c r="F1382" s="108"/>
      <c r="G1382" s="136"/>
      <c r="H1382" s="108"/>
    </row>
    <row r="1383" spans="1:8" ht="12.75">
      <c r="A1383" s="101"/>
      <c r="B1383" s="108"/>
      <c r="C1383" s="101"/>
      <c r="D1383" s="101"/>
      <c r="E1383" s="101"/>
      <c r="F1383" s="108"/>
      <c r="G1383" s="136"/>
      <c r="H1383" s="108"/>
    </row>
    <row r="1384" spans="1:8" ht="12.75">
      <c r="A1384" s="101"/>
      <c r="B1384" s="108"/>
      <c r="C1384" s="101"/>
      <c r="D1384" s="101"/>
      <c r="E1384" s="101"/>
      <c r="F1384" s="108"/>
      <c r="G1384" s="136"/>
      <c r="H1384" s="108"/>
    </row>
    <row r="1385" spans="1:8" ht="12.75">
      <c r="A1385" s="101"/>
      <c r="B1385" s="108"/>
      <c r="C1385" s="101"/>
      <c r="D1385" s="101"/>
      <c r="E1385" s="101"/>
      <c r="F1385" s="108"/>
      <c r="G1385" s="136"/>
      <c r="H1385" s="108"/>
    </row>
    <row r="1386" spans="1:8" ht="12.75">
      <c r="A1386" s="101"/>
      <c r="B1386" s="108"/>
      <c r="C1386" s="101"/>
      <c r="D1386" s="101"/>
      <c r="E1386" s="101"/>
      <c r="F1386" s="108"/>
      <c r="G1386" s="136"/>
      <c r="H1386" s="108"/>
    </row>
    <row r="1387" spans="1:8" ht="12.75">
      <c r="A1387" s="101"/>
      <c r="B1387" s="108"/>
      <c r="C1387" s="101"/>
      <c r="D1387" s="101"/>
      <c r="E1387" s="101"/>
      <c r="F1387" s="108"/>
      <c r="G1387" s="136"/>
      <c r="H1387" s="108"/>
    </row>
    <row r="1388" spans="1:8" ht="12.75">
      <c r="A1388" s="101"/>
      <c r="B1388" s="108"/>
      <c r="C1388" s="101"/>
      <c r="D1388" s="101"/>
      <c r="E1388" s="101"/>
      <c r="F1388" s="108"/>
      <c r="G1388" s="136"/>
      <c r="H1388" s="108"/>
    </row>
    <row r="1389" spans="1:8" ht="12.75">
      <c r="A1389" s="101"/>
      <c r="B1389" s="108"/>
      <c r="C1389" s="101"/>
      <c r="D1389" s="101"/>
      <c r="E1389" s="101"/>
      <c r="F1389" s="108"/>
      <c r="G1389" s="136"/>
      <c r="H1389" s="108"/>
    </row>
    <row r="1390" spans="1:8" ht="12.75">
      <c r="A1390" s="101"/>
      <c r="B1390" s="108"/>
      <c r="C1390" s="101"/>
      <c r="D1390" s="101"/>
      <c r="E1390" s="101"/>
      <c r="F1390" s="108"/>
      <c r="G1390" s="136"/>
      <c r="H1390" s="108"/>
    </row>
    <row r="1391" spans="1:8" ht="12.75">
      <c r="A1391" s="101"/>
      <c r="B1391" s="108"/>
      <c r="C1391" s="101"/>
      <c r="D1391" s="101"/>
      <c r="E1391" s="101"/>
      <c r="F1391" s="108"/>
      <c r="G1391" s="136"/>
      <c r="H1391" s="108"/>
    </row>
    <row r="1392" spans="1:8" ht="12.75">
      <c r="A1392" s="101"/>
      <c r="B1392" s="108"/>
      <c r="C1392" s="101"/>
      <c r="D1392" s="101"/>
      <c r="E1392" s="101"/>
      <c r="F1392" s="108"/>
      <c r="G1392" s="136"/>
      <c r="H1392" s="108"/>
    </row>
    <row r="1393" spans="1:8" ht="12.75">
      <c r="A1393" s="101"/>
      <c r="B1393" s="108"/>
      <c r="C1393" s="101"/>
      <c r="D1393" s="101"/>
      <c r="E1393" s="101"/>
      <c r="F1393" s="108"/>
      <c r="G1393" s="136"/>
      <c r="H1393" s="108"/>
    </row>
    <row r="1394" spans="1:8" ht="12.75">
      <c r="A1394" s="101"/>
      <c r="B1394" s="108"/>
      <c r="C1394" s="101"/>
      <c r="D1394" s="101"/>
      <c r="E1394" s="101"/>
      <c r="F1394" s="108"/>
      <c r="G1394" s="136"/>
      <c r="H1394" s="108"/>
    </row>
    <row r="1395" spans="1:8" ht="12.75">
      <c r="A1395" s="101"/>
      <c r="B1395" s="108"/>
      <c r="C1395" s="101"/>
      <c r="D1395" s="101"/>
      <c r="E1395" s="101"/>
      <c r="F1395" s="108"/>
      <c r="G1395" s="136"/>
      <c r="H1395" s="108"/>
    </row>
    <row r="1396" spans="1:8" ht="12.75">
      <c r="A1396" s="101"/>
      <c r="B1396" s="108"/>
      <c r="C1396" s="101"/>
      <c r="D1396" s="101"/>
      <c r="E1396" s="101"/>
      <c r="F1396" s="108"/>
      <c r="G1396" s="136"/>
      <c r="H1396" s="108"/>
    </row>
    <row r="1397" spans="1:8" ht="12.75">
      <c r="A1397" s="101"/>
      <c r="B1397" s="108"/>
      <c r="C1397" s="101"/>
      <c r="D1397" s="101"/>
      <c r="E1397" s="101"/>
      <c r="F1397" s="108"/>
      <c r="G1397" s="136"/>
      <c r="H1397" s="108"/>
    </row>
    <row r="1398" spans="1:8" ht="12.75">
      <c r="A1398" s="101"/>
      <c r="B1398" s="108"/>
      <c r="C1398" s="101"/>
      <c r="D1398" s="101"/>
      <c r="E1398" s="101"/>
      <c r="F1398" s="108"/>
      <c r="G1398" s="136"/>
      <c r="H1398" s="108"/>
    </row>
    <row r="1399" spans="1:8" ht="12.75">
      <c r="A1399" s="101"/>
      <c r="B1399" s="108"/>
      <c r="C1399" s="101"/>
      <c r="D1399" s="101"/>
      <c r="E1399" s="101"/>
      <c r="F1399" s="108"/>
      <c r="G1399" s="136"/>
      <c r="H1399" s="108"/>
    </row>
    <row r="1400" spans="1:8" ht="12.75">
      <c r="A1400" s="101"/>
      <c r="B1400" s="108"/>
      <c r="C1400" s="101"/>
      <c r="D1400" s="101"/>
      <c r="E1400" s="101"/>
      <c r="F1400" s="108"/>
      <c r="G1400" s="136"/>
      <c r="H1400" s="108"/>
    </row>
    <row r="1401" spans="1:8" ht="12.75">
      <c r="A1401" s="101"/>
      <c r="B1401" s="108"/>
      <c r="C1401" s="101"/>
      <c r="D1401" s="101"/>
      <c r="E1401" s="101"/>
      <c r="F1401" s="108"/>
      <c r="G1401" s="136"/>
      <c r="H1401" s="108"/>
    </row>
    <row r="1402" spans="1:8" ht="12.75">
      <c r="A1402" s="101"/>
      <c r="B1402" s="108"/>
      <c r="C1402" s="101"/>
      <c r="D1402" s="101"/>
      <c r="E1402" s="101"/>
      <c r="F1402" s="108"/>
      <c r="G1402" s="136"/>
      <c r="H1402" s="108"/>
    </row>
    <row r="1403" spans="1:8" ht="12.75">
      <c r="A1403" s="101"/>
      <c r="B1403" s="108"/>
      <c r="C1403" s="101"/>
      <c r="D1403" s="101"/>
      <c r="E1403" s="101"/>
      <c r="F1403" s="108"/>
      <c r="G1403" s="136"/>
      <c r="H1403" s="108"/>
    </row>
    <row r="1404" spans="1:8" ht="12.75">
      <c r="A1404" s="101"/>
      <c r="B1404" s="108"/>
      <c r="C1404" s="101"/>
      <c r="D1404" s="101"/>
      <c r="E1404" s="101"/>
      <c r="F1404" s="108"/>
      <c r="G1404" s="136"/>
      <c r="H1404" s="108"/>
    </row>
    <row r="1405" spans="1:8" ht="12.75">
      <c r="A1405" s="101"/>
      <c r="B1405" s="108"/>
      <c r="C1405" s="101"/>
      <c r="D1405" s="101"/>
      <c r="E1405" s="101"/>
      <c r="F1405" s="108"/>
      <c r="G1405" s="136"/>
      <c r="H1405" s="108"/>
    </row>
    <row r="1406" spans="1:8" ht="12.75">
      <c r="A1406" s="101"/>
      <c r="B1406" s="108"/>
      <c r="C1406" s="101"/>
      <c r="D1406" s="101"/>
      <c r="E1406" s="101"/>
      <c r="F1406" s="108"/>
      <c r="G1406" s="136"/>
      <c r="H1406" s="108"/>
    </row>
    <row r="1407" spans="1:8" ht="12.75">
      <c r="A1407" s="101"/>
      <c r="B1407" s="108"/>
      <c r="C1407" s="101"/>
      <c r="D1407" s="101"/>
      <c r="E1407" s="101"/>
      <c r="F1407" s="108"/>
      <c r="G1407" s="136"/>
      <c r="H1407" s="108"/>
    </row>
    <row r="1408" spans="1:8" ht="12.75">
      <c r="A1408" s="101"/>
      <c r="B1408" s="108"/>
      <c r="C1408" s="101"/>
      <c r="D1408" s="101"/>
      <c r="E1408" s="101"/>
      <c r="F1408" s="108"/>
      <c r="G1408" s="136"/>
      <c r="H1408" s="108"/>
    </row>
    <row r="1409" spans="1:8" ht="12.75">
      <c r="A1409" s="101"/>
      <c r="B1409" s="108"/>
      <c r="C1409" s="101"/>
      <c r="D1409" s="101"/>
      <c r="E1409" s="101"/>
      <c r="F1409" s="108"/>
      <c r="G1409" s="136"/>
      <c r="H1409" s="108"/>
    </row>
    <row r="1410" spans="1:8" ht="12.75">
      <c r="A1410" s="101"/>
      <c r="B1410" s="108"/>
      <c r="C1410" s="101"/>
      <c r="D1410" s="101"/>
      <c r="E1410" s="101"/>
      <c r="F1410" s="108"/>
      <c r="G1410" s="136"/>
      <c r="H1410" s="108"/>
    </row>
    <row r="1411" spans="1:8" ht="12.75">
      <c r="A1411" s="101"/>
      <c r="B1411" s="108"/>
      <c r="C1411" s="101"/>
      <c r="D1411" s="101"/>
      <c r="E1411" s="101"/>
      <c r="F1411" s="108"/>
      <c r="G1411" s="136"/>
      <c r="H1411" s="108"/>
    </row>
    <row r="1412" spans="1:8" ht="12.75">
      <c r="A1412" s="101"/>
      <c r="B1412" s="108"/>
      <c r="C1412" s="101"/>
      <c r="D1412" s="101"/>
      <c r="E1412" s="101"/>
      <c r="F1412" s="108"/>
      <c r="G1412" s="136"/>
      <c r="H1412" s="108"/>
    </row>
    <row r="1413" spans="1:8" ht="12.75">
      <c r="A1413" s="101"/>
      <c r="B1413" s="108"/>
      <c r="C1413" s="101"/>
      <c r="D1413" s="101"/>
      <c r="E1413" s="101"/>
      <c r="F1413" s="108"/>
      <c r="G1413" s="136"/>
      <c r="H1413" s="108"/>
    </row>
    <row r="1414" spans="1:8" ht="12.75">
      <c r="A1414" s="101"/>
      <c r="B1414" s="108"/>
      <c r="C1414" s="101"/>
      <c r="D1414" s="101"/>
      <c r="E1414" s="101"/>
      <c r="F1414" s="108"/>
      <c r="G1414" s="136"/>
      <c r="H1414" s="108"/>
    </row>
    <row r="1415" spans="1:8" ht="12.75">
      <c r="A1415" s="101"/>
      <c r="B1415" s="108"/>
      <c r="C1415" s="101"/>
      <c r="D1415" s="101"/>
      <c r="E1415" s="101"/>
      <c r="F1415" s="108"/>
      <c r="G1415" s="136"/>
      <c r="H1415" s="108"/>
    </row>
    <row r="1416" spans="1:8" ht="12.75">
      <c r="A1416" s="101"/>
      <c r="B1416" s="108"/>
      <c r="C1416" s="101"/>
      <c r="D1416" s="101"/>
      <c r="E1416" s="101"/>
      <c r="F1416" s="108"/>
      <c r="G1416" s="136"/>
      <c r="H1416" s="108"/>
    </row>
    <row r="1417" spans="1:8" ht="12.75">
      <c r="A1417" s="101"/>
      <c r="B1417" s="108"/>
      <c r="C1417" s="101"/>
      <c r="D1417" s="101"/>
      <c r="E1417" s="101"/>
      <c r="F1417" s="108"/>
      <c r="G1417" s="136"/>
      <c r="H1417" s="108"/>
    </row>
    <row r="1418" spans="1:8" ht="12.75">
      <c r="A1418" s="101"/>
      <c r="B1418" s="108"/>
      <c r="C1418" s="101"/>
      <c r="D1418" s="101"/>
      <c r="E1418" s="101"/>
      <c r="F1418" s="108"/>
      <c r="G1418" s="136"/>
      <c r="H1418" s="108"/>
    </row>
    <row r="1419" spans="1:8" ht="12.75">
      <c r="A1419" s="101"/>
      <c r="B1419" s="108"/>
      <c r="C1419" s="101"/>
      <c r="D1419" s="101"/>
      <c r="E1419" s="101"/>
      <c r="F1419" s="108"/>
      <c r="G1419" s="136"/>
      <c r="H1419" s="108"/>
    </row>
    <row r="1420" spans="1:8" ht="12.75">
      <c r="A1420" s="101"/>
      <c r="B1420" s="108"/>
      <c r="C1420" s="101"/>
      <c r="D1420" s="101"/>
      <c r="E1420" s="101"/>
      <c r="F1420" s="108"/>
      <c r="G1420" s="136"/>
      <c r="H1420" s="108"/>
    </row>
    <row r="1421" spans="1:8" ht="12.75">
      <c r="A1421" s="101"/>
      <c r="B1421" s="108"/>
      <c r="C1421" s="101"/>
      <c r="D1421" s="101"/>
      <c r="E1421" s="101"/>
      <c r="F1421" s="108"/>
      <c r="G1421" s="136"/>
      <c r="H1421" s="108"/>
    </row>
    <row r="1422" spans="1:8" ht="12.75">
      <c r="A1422" s="101"/>
      <c r="B1422" s="108"/>
      <c r="C1422" s="101"/>
      <c r="D1422" s="101"/>
      <c r="E1422" s="101"/>
      <c r="F1422" s="108"/>
      <c r="G1422" s="136"/>
      <c r="H1422" s="108"/>
    </row>
    <row r="1423" spans="1:8" ht="12.75">
      <c r="A1423" s="101"/>
      <c r="B1423" s="108"/>
      <c r="C1423" s="101"/>
      <c r="D1423" s="101"/>
      <c r="E1423" s="101"/>
      <c r="F1423" s="108"/>
      <c r="G1423" s="136"/>
      <c r="H1423" s="108"/>
    </row>
    <row r="1424" spans="1:8" ht="12.75">
      <c r="A1424" s="101"/>
      <c r="B1424" s="108"/>
      <c r="C1424" s="101"/>
      <c r="D1424" s="101"/>
      <c r="E1424" s="101"/>
      <c r="F1424" s="108"/>
      <c r="G1424" s="136"/>
      <c r="H1424" s="108"/>
    </row>
    <row r="1425" spans="1:8" ht="12.75">
      <c r="A1425" s="101"/>
      <c r="B1425" s="108"/>
      <c r="C1425" s="101"/>
      <c r="D1425" s="101"/>
      <c r="E1425" s="101"/>
      <c r="F1425" s="108"/>
      <c r="G1425" s="136"/>
      <c r="H1425" s="108"/>
    </row>
    <row r="1426" spans="1:8" ht="12.75">
      <c r="A1426" s="101"/>
      <c r="B1426" s="108"/>
      <c r="C1426" s="101"/>
      <c r="D1426" s="101"/>
      <c r="E1426" s="101"/>
      <c r="F1426" s="108"/>
      <c r="G1426" s="136"/>
      <c r="H1426" s="108"/>
    </row>
    <row r="1427" spans="1:8" ht="12.75">
      <c r="A1427" s="101"/>
      <c r="B1427" s="108"/>
      <c r="C1427" s="101"/>
      <c r="D1427" s="101"/>
      <c r="E1427" s="101"/>
      <c r="F1427" s="108"/>
      <c r="G1427" s="136"/>
      <c r="H1427" s="108"/>
    </row>
    <row r="1428" spans="1:8" ht="12.75">
      <c r="A1428" s="101"/>
      <c r="B1428" s="108"/>
      <c r="C1428" s="101"/>
      <c r="D1428" s="101"/>
      <c r="E1428" s="101"/>
      <c r="F1428" s="108"/>
      <c r="G1428" s="136"/>
      <c r="H1428" s="108"/>
    </row>
    <row r="1429" spans="1:8" ht="12.75">
      <c r="A1429" s="101"/>
      <c r="B1429" s="108"/>
      <c r="C1429" s="101"/>
      <c r="D1429" s="101"/>
      <c r="E1429" s="101"/>
      <c r="F1429" s="108"/>
      <c r="G1429" s="136"/>
      <c r="H1429" s="108"/>
    </row>
    <row r="1430" spans="1:8" ht="12.75">
      <c r="A1430" s="101"/>
      <c r="B1430" s="108"/>
      <c r="C1430" s="101"/>
      <c r="D1430" s="101"/>
      <c r="E1430" s="101"/>
      <c r="F1430" s="108"/>
      <c r="G1430" s="136"/>
      <c r="H1430" s="108"/>
    </row>
    <row r="1431" spans="1:8" ht="12.75">
      <c r="A1431" s="101"/>
      <c r="B1431" s="108"/>
      <c r="C1431" s="101"/>
      <c r="D1431" s="101"/>
      <c r="E1431" s="101"/>
      <c r="F1431" s="108"/>
      <c r="G1431" s="136"/>
      <c r="H1431" s="108"/>
    </row>
    <row r="1432" spans="1:8" ht="12.75">
      <c r="A1432" s="101"/>
      <c r="B1432" s="108"/>
      <c r="C1432" s="101"/>
      <c r="D1432" s="101"/>
      <c r="E1432" s="101"/>
      <c r="F1432" s="108"/>
      <c r="G1432" s="136"/>
      <c r="H1432" s="108"/>
    </row>
    <row r="1433" spans="1:8" ht="12.75">
      <c r="A1433" s="101"/>
      <c r="B1433" s="108"/>
      <c r="C1433" s="101"/>
      <c r="D1433" s="101"/>
      <c r="E1433" s="101"/>
      <c r="F1433" s="108"/>
      <c r="G1433" s="136"/>
      <c r="H1433" s="108"/>
    </row>
    <row r="1434" spans="1:8" ht="12.75">
      <c r="A1434" s="101"/>
      <c r="B1434" s="108"/>
      <c r="C1434" s="101"/>
      <c r="D1434" s="101"/>
      <c r="E1434" s="101"/>
      <c r="F1434" s="108"/>
      <c r="G1434" s="136"/>
      <c r="H1434" s="108"/>
    </row>
    <row r="1435" spans="1:8" ht="12.75">
      <c r="A1435" s="101"/>
      <c r="B1435" s="108"/>
      <c r="C1435" s="101"/>
      <c r="D1435" s="101"/>
      <c r="E1435" s="101"/>
      <c r="F1435" s="108"/>
      <c r="G1435" s="136"/>
      <c r="H1435" s="108"/>
    </row>
    <row r="1436" spans="1:8" ht="12.75">
      <c r="A1436" s="101"/>
      <c r="B1436" s="108"/>
      <c r="C1436" s="101"/>
      <c r="D1436" s="101"/>
      <c r="E1436" s="101"/>
      <c r="F1436" s="108"/>
      <c r="G1436" s="136"/>
      <c r="H1436" s="108"/>
    </row>
    <row r="1437" spans="1:8" ht="12.75">
      <c r="A1437" s="101"/>
      <c r="B1437" s="108"/>
      <c r="C1437" s="101"/>
      <c r="D1437" s="101"/>
      <c r="E1437" s="101"/>
      <c r="F1437" s="108"/>
      <c r="G1437" s="136"/>
      <c r="H1437" s="108"/>
    </row>
    <row r="1438" spans="1:8" ht="12.75">
      <c r="A1438" s="101"/>
      <c r="B1438" s="108"/>
      <c r="C1438" s="101"/>
      <c r="D1438" s="101"/>
      <c r="E1438" s="101"/>
      <c r="F1438" s="108"/>
      <c r="G1438" s="136"/>
      <c r="H1438" s="108"/>
    </row>
    <row r="1439" spans="1:8" ht="12.75">
      <c r="A1439" s="101"/>
      <c r="B1439" s="108"/>
      <c r="C1439" s="101"/>
      <c r="D1439" s="101"/>
      <c r="E1439" s="101"/>
      <c r="F1439" s="108"/>
      <c r="G1439" s="136"/>
      <c r="H1439" s="108"/>
    </row>
    <row r="1440" spans="1:8" ht="12.75">
      <c r="A1440" s="101"/>
      <c r="B1440" s="108"/>
      <c r="C1440" s="101"/>
      <c r="D1440" s="101"/>
      <c r="E1440" s="101"/>
      <c r="F1440" s="108"/>
      <c r="G1440" s="136"/>
      <c r="H1440" s="108"/>
    </row>
    <row r="1441" spans="1:8" ht="12.75">
      <c r="A1441" s="101"/>
      <c r="B1441" s="108"/>
      <c r="C1441" s="101"/>
      <c r="D1441" s="101"/>
      <c r="E1441" s="101"/>
      <c r="F1441" s="108"/>
      <c r="G1441" s="136"/>
      <c r="H1441" s="108"/>
    </row>
    <row r="1442" spans="1:8" ht="12.75">
      <c r="A1442" s="101"/>
      <c r="B1442" s="108"/>
      <c r="C1442" s="101"/>
      <c r="D1442" s="101"/>
      <c r="E1442" s="101"/>
      <c r="F1442" s="108"/>
      <c r="G1442" s="136"/>
      <c r="H1442" s="108"/>
    </row>
    <row r="1443" spans="1:8" ht="12.75">
      <c r="A1443" s="101"/>
      <c r="B1443" s="108"/>
      <c r="C1443" s="101"/>
      <c r="D1443" s="101"/>
      <c r="E1443" s="101"/>
      <c r="F1443" s="108"/>
      <c r="G1443" s="136"/>
      <c r="H1443" s="108"/>
    </row>
    <row r="1444" spans="1:8" ht="12.75">
      <c r="A1444" s="101"/>
      <c r="B1444" s="108"/>
      <c r="C1444" s="101"/>
      <c r="D1444" s="101"/>
      <c r="E1444" s="101"/>
      <c r="F1444" s="108"/>
      <c r="G1444" s="136"/>
      <c r="H1444" s="108"/>
    </row>
    <row r="1445" spans="1:8" ht="12.75">
      <c r="A1445" s="101"/>
      <c r="B1445" s="108"/>
      <c r="C1445" s="101"/>
      <c r="D1445" s="101"/>
      <c r="E1445" s="101"/>
      <c r="F1445" s="108"/>
      <c r="G1445" s="136"/>
      <c r="H1445" s="108"/>
    </row>
    <row r="1446" spans="1:8" ht="12.75">
      <c r="A1446" s="101"/>
      <c r="B1446" s="108"/>
      <c r="C1446" s="101"/>
      <c r="D1446" s="101"/>
      <c r="E1446" s="101"/>
      <c r="F1446" s="108"/>
      <c r="G1446" s="136"/>
      <c r="H1446" s="108"/>
    </row>
    <row r="1447" spans="1:8" ht="12.75">
      <c r="A1447" s="101"/>
      <c r="B1447" s="108"/>
      <c r="C1447" s="101"/>
      <c r="D1447" s="101"/>
      <c r="E1447" s="101"/>
      <c r="F1447" s="108"/>
      <c r="G1447" s="136"/>
      <c r="H1447" s="108"/>
    </row>
    <row r="1448" spans="1:8" ht="12.75">
      <c r="A1448" s="101"/>
      <c r="B1448" s="108"/>
      <c r="C1448" s="101"/>
      <c r="D1448" s="101"/>
      <c r="E1448" s="101"/>
      <c r="F1448" s="108"/>
      <c r="G1448" s="136"/>
      <c r="H1448" s="108"/>
    </row>
    <row r="1449" spans="1:8" ht="12.75">
      <c r="A1449" s="101"/>
      <c r="B1449" s="108"/>
      <c r="C1449" s="101"/>
      <c r="D1449" s="101"/>
      <c r="E1449" s="101"/>
      <c r="F1449" s="108"/>
      <c r="G1449" s="136"/>
      <c r="H1449" s="108"/>
    </row>
    <row r="1450" spans="1:8" ht="12.75">
      <c r="A1450" s="101"/>
      <c r="B1450" s="108"/>
      <c r="C1450" s="101"/>
      <c r="D1450" s="101"/>
      <c r="E1450" s="101"/>
      <c r="F1450" s="108"/>
      <c r="G1450" s="136"/>
      <c r="H1450" s="108"/>
    </row>
    <row r="1451" spans="1:8" ht="12.75">
      <c r="A1451" s="101"/>
      <c r="B1451" s="108"/>
      <c r="C1451" s="101"/>
      <c r="D1451" s="101"/>
      <c r="E1451" s="101"/>
      <c r="F1451" s="108"/>
      <c r="G1451" s="136"/>
      <c r="H1451" s="108"/>
    </row>
    <row r="1452" spans="1:8" ht="12.75">
      <c r="A1452" s="101"/>
      <c r="B1452" s="108"/>
      <c r="C1452" s="101"/>
      <c r="D1452" s="101"/>
      <c r="E1452" s="101"/>
      <c r="F1452" s="108"/>
      <c r="G1452" s="136"/>
      <c r="H1452" s="108"/>
    </row>
    <row r="1453" spans="1:8" ht="12.75">
      <c r="A1453" s="101"/>
      <c r="B1453" s="108"/>
      <c r="C1453" s="101"/>
      <c r="D1453" s="101"/>
      <c r="E1453" s="101"/>
      <c r="F1453" s="108"/>
      <c r="G1453" s="136"/>
      <c r="H1453" s="108"/>
    </row>
    <row r="1454" spans="1:8" ht="12.75">
      <c r="A1454" s="101"/>
      <c r="B1454" s="108"/>
      <c r="C1454" s="101"/>
      <c r="D1454" s="101"/>
      <c r="E1454" s="101"/>
      <c r="F1454" s="108"/>
      <c r="G1454" s="136"/>
      <c r="H1454" s="108"/>
    </row>
    <row r="1455" spans="1:8" ht="12.75">
      <c r="A1455" s="101"/>
      <c r="B1455" s="108"/>
      <c r="C1455" s="101"/>
      <c r="D1455" s="101"/>
      <c r="E1455" s="101"/>
      <c r="F1455" s="108"/>
      <c r="G1455" s="136"/>
      <c r="H1455" s="108"/>
    </row>
    <row r="1456" spans="1:8" ht="12.75">
      <c r="A1456" s="101"/>
      <c r="B1456" s="108"/>
      <c r="C1456" s="101"/>
      <c r="D1456" s="101"/>
      <c r="E1456" s="101"/>
      <c r="F1456" s="108"/>
      <c r="G1456" s="136"/>
      <c r="H1456" s="108"/>
    </row>
    <row r="1457" spans="1:8" ht="12.75">
      <c r="A1457" s="101"/>
      <c r="B1457" s="108"/>
      <c r="C1457" s="101"/>
      <c r="D1457" s="101"/>
      <c r="E1457" s="101"/>
      <c r="F1457" s="108"/>
      <c r="G1457" s="136"/>
      <c r="H1457" s="108"/>
    </row>
    <row r="1458" spans="1:8" ht="12.75">
      <c r="A1458" s="101"/>
      <c r="B1458" s="108"/>
      <c r="C1458" s="101"/>
      <c r="D1458" s="101"/>
      <c r="E1458" s="101"/>
      <c r="F1458" s="108"/>
      <c r="G1458" s="136"/>
      <c r="H1458" s="108"/>
    </row>
    <row r="1459" spans="1:8" ht="12.75">
      <c r="A1459" s="101"/>
      <c r="B1459" s="108"/>
      <c r="C1459" s="101"/>
      <c r="D1459" s="101"/>
      <c r="E1459" s="101"/>
      <c r="F1459" s="108"/>
      <c r="G1459" s="136"/>
      <c r="H1459" s="108"/>
    </row>
    <row r="1460" spans="1:8" ht="12.75">
      <c r="A1460" s="101"/>
      <c r="B1460" s="108"/>
      <c r="C1460" s="101"/>
      <c r="D1460" s="101"/>
      <c r="E1460" s="101"/>
      <c r="F1460" s="108"/>
      <c r="G1460" s="136"/>
      <c r="H1460" s="108"/>
    </row>
    <row r="1461" spans="1:8" ht="12.75">
      <c r="A1461" s="101"/>
      <c r="B1461" s="108"/>
      <c r="C1461" s="101"/>
      <c r="D1461" s="101"/>
      <c r="E1461" s="101"/>
      <c r="F1461" s="108"/>
      <c r="G1461" s="136"/>
      <c r="H1461" s="108"/>
    </row>
    <row r="1462" spans="1:8" ht="12.75">
      <c r="A1462" s="101"/>
      <c r="B1462" s="108"/>
      <c r="C1462" s="101"/>
      <c r="D1462" s="101"/>
      <c r="E1462" s="101"/>
      <c r="F1462" s="108"/>
      <c r="G1462" s="136"/>
      <c r="H1462" s="108"/>
    </row>
    <row r="1463" spans="1:8" ht="12.75">
      <c r="A1463" s="101"/>
      <c r="B1463" s="108"/>
      <c r="C1463" s="101"/>
      <c r="D1463" s="101"/>
      <c r="E1463" s="101"/>
      <c r="F1463" s="108"/>
      <c r="G1463" s="136"/>
      <c r="H1463" s="108"/>
    </row>
    <row r="1464" spans="1:8" ht="12.75">
      <c r="A1464" s="101"/>
      <c r="B1464" s="108"/>
      <c r="C1464" s="101"/>
      <c r="D1464" s="101"/>
      <c r="E1464" s="101"/>
      <c r="F1464" s="108"/>
      <c r="G1464" s="136"/>
      <c r="H1464" s="108"/>
    </row>
    <row r="1465" spans="1:8" ht="12.75">
      <c r="A1465" s="101"/>
      <c r="B1465" s="108"/>
      <c r="C1465" s="101"/>
      <c r="D1465" s="101"/>
      <c r="E1465" s="101"/>
      <c r="F1465" s="108"/>
      <c r="G1465" s="136"/>
      <c r="H1465" s="108"/>
    </row>
    <row r="1466" spans="1:8" ht="12.75">
      <c r="A1466" s="101"/>
      <c r="B1466" s="108"/>
      <c r="C1466" s="101"/>
      <c r="D1466" s="101"/>
      <c r="E1466" s="101"/>
      <c r="F1466" s="108"/>
      <c r="G1466" s="136"/>
      <c r="H1466" s="108"/>
    </row>
    <row r="1467" spans="1:8" ht="12.75">
      <c r="A1467" s="101"/>
      <c r="B1467" s="108"/>
      <c r="C1467" s="101"/>
      <c r="D1467" s="101"/>
      <c r="E1467" s="101"/>
      <c r="F1467" s="108"/>
      <c r="G1467" s="136"/>
      <c r="H1467" s="108"/>
    </row>
    <row r="1468" spans="1:8" ht="12.75">
      <c r="A1468" s="101"/>
      <c r="B1468" s="108"/>
      <c r="C1468" s="101"/>
      <c r="D1468" s="101"/>
      <c r="E1468" s="101"/>
      <c r="F1468" s="108"/>
      <c r="G1468" s="136"/>
      <c r="H1468" s="108"/>
    </row>
    <row r="1469" spans="1:8" ht="12.75">
      <c r="A1469" s="101"/>
      <c r="B1469" s="108"/>
      <c r="C1469" s="101"/>
      <c r="D1469" s="101"/>
      <c r="E1469" s="101"/>
      <c r="F1469" s="108"/>
      <c r="G1469" s="136"/>
      <c r="H1469" s="108"/>
    </row>
    <row r="1470" spans="1:8" ht="12.75">
      <c r="A1470" s="101"/>
      <c r="B1470" s="108"/>
      <c r="C1470" s="101"/>
      <c r="D1470" s="101"/>
      <c r="E1470" s="101"/>
      <c r="F1470" s="108"/>
      <c r="G1470" s="136"/>
      <c r="H1470" s="108"/>
    </row>
    <row r="1471" spans="1:8" ht="12.75">
      <c r="A1471" s="101"/>
      <c r="B1471" s="108"/>
      <c r="C1471" s="101"/>
      <c r="D1471" s="101"/>
      <c r="E1471" s="101"/>
      <c r="F1471" s="108"/>
      <c r="G1471" s="136"/>
      <c r="H1471" s="108"/>
    </row>
    <row r="1472" spans="1:8" ht="12.75">
      <c r="A1472" s="101"/>
      <c r="B1472" s="108"/>
      <c r="C1472" s="101"/>
      <c r="D1472" s="101"/>
      <c r="E1472" s="101"/>
      <c r="F1472" s="108"/>
      <c r="G1472" s="136"/>
      <c r="H1472" s="108"/>
    </row>
    <row r="1473" spans="1:8" ht="12.75">
      <c r="A1473" s="101"/>
      <c r="B1473" s="108"/>
      <c r="C1473" s="101"/>
      <c r="D1473" s="101"/>
      <c r="E1473" s="101"/>
      <c r="F1473" s="108"/>
      <c r="G1473" s="136"/>
      <c r="H1473" s="108"/>
    </row>
    <row r="1474" spans="1:8" ht="12.75">
      <c r="A1474" s="101"/>
      <c r="B1474" s="108"/>
      <c r="C1474" s="101"/>
      <c r="D1474" s="101"/>
      <c r="E1474" s="101"/>
      <c r="F1474" s="108"/>
      <c r="G1474" s="136"/>
      <c r="H1474" s="108"/>
    </row>
    <row r="1475" spans="1:8" ht="12.75">
      <c r="A1475" s="101"/>
      <c r="B1475" s="108"/>
      <c r="C1475" s="101"/>
      <c r="D1475" s="101"/>
      <c r="E1475" s="101"/>
      <c r="F1475" s="108"/>
      <c r="G1475" s="136"/>
      <c r="H1475" s="108"/>
    </row>
    <row r="1476" spans="1:8" ht="12.75">
      <c r="A1476" s="101"/>
      <c r="B1476" s="108"/>
      <c r="C1476" s="101"/>
      <c r="D1476" s="101"/>
      <c r="E1476" s="101"/>
      <c r="F1476" s="108"/>
      <c r="G1476" s="136"/>
      <c r="H1476" s="108"/>
    </row>
    <row r="1477" spans="1:8" ht="12.75">
      <c r="A1477" s="101"/>
      <c r="B1477" s="108"/>
      <c r="C1477" s="101"/>
      <c r="D1477" s="101"/>
      <c r="E1477" s="101"/>
      <c r="F1477" s="108"/>
      <c r="G1477" s="136"/>
      <c r="H1477" s="108"/>
    </row>
    <row r="1478" spans="1:8" ht="12.75">
      <c r="A1478" s="101"/>
      <c r="B1478" s="108"/>
      <c r="C1478" s="101"/>
      <c r="D1478" s="101"/>
      <c r="E1478" s="101"/>
      <c r="F1478" s="108"/>
      <c r="G1478" s="136"/>
      <c r="H1478" s="108"/>
    </row>
    <row r="1479" spans="1:8" ht="12.75">
      <c r="A1479" s="101"/>
      <c r="B1479" s="108"/>
      <c r="C1479" s="101"/>
      <c r="D1479" s="101"/>
      <c r="E1479" s="101"/>
      <c r="F1479" s="108"/>
      <c r="G1479" s="136"/>
      <c r="H1479" s="108"/>
    </row>
    <row r="1480" spans="1:8" ht="12.75">
      <c r="A1480" s="101"/>
      <c r="B1480" s="108"/>
      <c r="C1480" s="101"/>
      <c r="D1480" s="101"/>
      <c r="E1480" s="101"/>
      <c r="F1480" s="108"/>
      <c r="G1480" s="136"/>
      <c r="H1480" s="108"/>
    </row>
    <row r="1481" spans="1:8" ht="12.75">
      <c r="A1481" s="101"/>
      <c r="B1481" s="108"/>
      <c r="C1481" s="101"/>
      <c r="D1481" s="101"/>
      <c r="E1481" s="101"/>
      <c r="F1481" s="108"/>
      <c r="G1481" s="136"/>
      <c r="H1481" s="108"/>
    </row>
    <row r="1482" spans="1:8" ht="12.75">
      <c r="A1482" s="101"/>
      <c r="B1482" s="108"/>
      <c r="C1482" s="101"/>
      <c r="D1482" s="101"/>
      <c r="E1482" s="101"/>
      <c r="F1482" s="108"/>
      <c r="G1482" s="136"/>
      <c r="H1482" s="108"/>
    </row>
    <row r="1483" spans="1:8" ht="12.75">
      <c r="A1483" s="101"/>
      <c r="B1483" s="108"/>
      <c r="C1483" s="101"/>
      <c r="D1483" s="101"/>
      <c r="E1483" s="101"/>
      <c r="F1483" s="108"/>
      <c r="G1483" s="136"/>
      <c r="H1483" s="108"/>
    </row>
    <row r="1484" spans="1:8" ht="12.75">
      <c r="A1484" s="101"/>
      <c r="B1484" s="108"/>
      <c r="C1484" s="101"/>
      <c r="D1484" s="101"/>
      <c r="E1484" s="101"/>
      <c r="F1484" s="108"/>
      <c r="G1484" s="136"/>
      <c r="H1484" s="108"/>
    </row>
    <row r="1485" spans="1:8" ht="12.75">
      <c r="A1485" s="101"/>
      <c r="B1485" s="108"/>
      <c r="C1485" s="101"/>
      <c r="D1485" s="101"/>
      <c r="E1485" s="101"/>
      <c r="F1485" s="108"/>
      <c r="G1485" s="136"/>
      <c r="H1485" s="108"/>
    </row>
    <row r="1486" spans="1:8" ht="12.75">
      <c r="A1486" s="101"/>
      <c r="B1486" s="108"/>
      <c r="C1486" s="101"/>
      <c r="D1486" s="101"/>
      <c r="E1486" s="101"/>
      <c r="F1486" s="108"/>
      <c r="G1486" s="136"/>
      <c r="H1486" s="108"/>
    </row>
    <row r="1487" spans="1:8" ht="12.75">
      <c r="A1487" s="101"/>
      <c r="B1487" s="108"/>
      <c r="C1487" s="101"/>
      <c r="D1487" s="101"/>
      <c r="E1487" s="101"/>
      <c r="F1487" s="108"/>
      <c r="G1487" s="136"/>
      <c r="H1487" s="108"/>
    </row>
    <row r="1488" spans="1:8" ht="12.75">
      <c r="A1488" s="101"/>
      <c r="B1488" s="108"/>
      <c r="C1488" s="101"/>
      <c r="D1488" s="101"/>
      <c r="E1488" s="101"/>
      <c r="F1488" s="108"/>
      <c r="G1488" s="136"/>
      <c r="H1488" s="108"/>
    </row>
    <row r="1489" spans="1:8" ht="12.75">
      <c r="A1489" s="101"/>
      <c r="B1489" s="108"/>
      <c r="C1489" s="101"/>
      <c r="D1489" s="101"/>
      <c r="E1489" s="101"/>
      <c r="F1489" s="108"/>
      <c r="G1489" s="136"/>
      <c r="H1489" s="108"/>
    </row>
    <row r="1490" spans="1:8" ht="12.75">
      <c r="A1490" s="101"/>
      <c r="B1490" s="108"/>
      <c r="C1490" s="101"/>
      <c r="D1490" s="101"/>
      <c r="E1490" s="101"/>
      <c r="F1490" s="108"/>
      <c r="G1490" s="136"/>
      <c r="H1490" s="108"/>
    </row>
    <row r="1491" spans="1:8" ht="12.75">
      <c r="A1491" s="101"/>
      <c r="B1491" s="108"/>
      <c r="C1491" s="101"/>
      <c r="D1491" s="101"/>
      <c r="E1491" s="101"/>
      <c r="F1491" s="108"/>
      <c r="G1491" s="136"/>
      <c r="H1491" s="108"/>
    </row>
    <row r="1492" spans="1:8" ht="12.75">
      <c r="A1492" s="101"/>
      <c r="B1492" s="108"/>
      <c r="C1492" s="101"/>
      <c r="D1492" s="101"/>
      <c r="E1492" s="101"/>
      <c r="F1492" s="108"/>
      <c r="G1492" s="136"/>
      <c r="H1492" s="108"/>
    </row>
    <row r="1493" spans="1:8" ht="12.75">
      <c r="A1493" s="101"/>
      <c r="B1493" s="108"/>
      <c r="C1493" s="101"/>
      <c r="D1493" s="101"/>
      <c r="E1493" s="101"/>
      <c r="F1493" s="108"/>
      <c r="G1493" s="136"/>
      <c r="H1493" s="108"/>
    </row>
    <row r="1494" spans="1:8" ht="12.75">
      <c r="A1494" s="101"/>
      <c r="B1494" s="108"/>
      <c r="C1494" s="101"/>
      <c r="D1494" s="101"/>
      <c r="E1494" s="101"/>
      <c r="F1494" s="108"/>
      <c r="G1494" s="136"/>
      <c r="H1494" s="108"/>
    </row>
    <row r="1495" spans="1:8" ht="12.75">
      <c r="A1495" s="101"/>
      <c r="B1495" s="108"/>
      <c r="C1495" s="101"/>
      <c r="D1495" s="101"/>
      <c r="E1495" s="101"/>
      <c r="F1495" s="108"/>
      <c r="G1495" s="136"/>
      <c r="H1495" s="108"/>
    </row>
    <row r="1496" spans="1:8" ht="12.75">
      <c r="A1496" s="101"/>
      <c r="B1496" s="108"/>
      <c r="C1496" s="101"/>
      <c r="D1496" s="101"/>
      <c r="E1496" s="101"/>
      <c r="F1496" s="108"/>
      <c r="G1496" s="136"/>
      <c r="H1496" s="108"/>
    </row>
    <row r="1497" spans="1:8" ht="12.75">
      <c r="A1497" s="101"/>
      <c r="B1497" s="108"/>
      <c r="C1497" s="101"/>
      <c r="D1497" s="101"/>
      <c r="E1497" s="101"/>
      <c r="F1497" s="108"/>
      <c r="G1497" s="136"/>
      <c r="H1497" s="108"/>
    </row>
    <row r="1498" spans="1:8" ht="12.75">
      <c r="A1498" s="101"/>
      <c r="B1498" s="108"/>
      <c r="C1498" s="101"/>
      <c r="D1498" s="101"/>
      <c r="E1498" s="101"/>
      <c r="F1498" s="108"/>
      <c r="G1498" s="136"/>
      <c r="H1498" s="108"/>
    </row>
    <row r="1499" spans="1:8" ht="12.75">
      <c r="A1499" s="101"/>
      <c r="B1499" s="108"/>
      <c r="C1499" s="101"/>
      <c r="D1499" s="101"/>
      <c r="E1499" s="101"/>
      <c r="F1499" s="108"/>
      <c r="G1499" s="136"/>
      <c r="H1499" s="108"/>
    </row>
    <row r="1500" spans="1:8" ht="12.75">
      <c r="A1500" s="101"/>
      <c r="B1500" s="108"/>
      <c r="C1500" s="101"/>
      <c r="D1500" s="101"/>
      <c r="E1500" s="101"/>
      <c r="F1500" s="108"/>
      <c r="G1500" s="136"/>
      <c r="H1500" s="108"/>
    </row>
    <row r="1501" spans="1:8" ht="12.75">
      <c r="A1501" s="101"/>
      <c r="B1501" s="108"/>
      <c r="C1501" s="101"/>
      <c r="D1501" s="101"/>
      <c r="E1501" s="101"/>
      <c r="F1501" s="108"/>
      <c r="G1501" s="136"/>
      <c r="H1501" s="108"/>
    </row>
    <row r="1502" spans="1:8" ht="12.75">
      <c r="A1502" s="101"/>
      <c r="B1502" s="108"/>
      <c r="C1502" s="101"/>
      <c r="D1502" s="101"/>
      <c r="E1502" s="101"/>
      <c r="F1502" s="108"/>
      <c r="G1502" s="136"/>
      <c r="H1502" s="108"/>
    </row>
    <row r="1503" spans="1:8" ht="12.75">
      <c r="A1503" s="101"/>
      <c r="B1503" s="108"/>
      <c r="C1503" s="101"/>
      <c r="D1503" s="101"/>
      <c r="E1503" s="101"/>
      <c r="F1503" s="108"/>
      <c r="G1503" s="136"/>
      <c r="H1503" s="108"/>
    </row>
    <row r="1504" spans="1:8" ht="12.75">
      <c r="A1504" s="101"/>
      <c r="B1504" s="108"/>
      <c r="C1504" s="101"/>
      <c r="D1504" s="101"/>
      <c r="E1504" s="101"/>
      <c r="F1504" s="108"/>
      <c r="G1504" s="136"/>
      <c r="H1504" s="108"/>
    </row>
    <row r="1505" spans="1:8" ht="12.75">
      <c r="A1505" s="101"/>
      <c r="B1505" s="108"/>
      <c r="C1505" s="101"/>
      <c r="D1505" s="101"/>
      <c r="E1505" s="101"/>
      <c r="F1505" s="108"/>
      <c r="G1505" s="136"/>
      <c r="H1505" s="108"/>
    </row>
    <row r="1506" spans="1:8" ht="12.75">
      <c r="A1506" s="101"/>
      <c r="B1506" s="108"/>
      <c r="C1506" s="101"/>
      <c r="D1506" s="101"/>
      <c r="E1506" s="101"/>
      <c r="F1506" s="108"/>
      <c r="G1506" s="136"/>
      <c r="H1506" s="108"/>
    </row>
    <row r="1507" spans="1:8" ht="12.75">
      <c r="A1507" s="101"/>
      <c r="B1507" s="108"/>
      <c r="C1507" s="101"/>
      <c r="D1507" s="101"/>
      <c r="E1507" s="101"/>
      <c r="F1507" s="108"/>
      <c r="G1507" s="136"/>
      <c r="H1507" s="108"/>
    </row>
    <row r="1508" spans="1:8" ht="12.75">
      <c r="A1508" s="101"/>
      <c r="B1508" s="108"/>
      <c r="C1508" s="101"/>
      <c r="D1508" s="101"/>
      <c r="E1508" s="101"/>
      <c r="F1508" s="108"/>
      <c r="G1508" s="136"/>
      <c r="H1508" s="108"/>
    </row>
    <row r="1509" spans="1:8" ht="12.75">
      <c r="A1509" s="101"/>
      <c r="B1509" s="108"/>
      <c r="C1509" s="101"/>
      <c r="D1509" s="101"/>
      <c r="E1509" s="101"/>
      <c r="F1509" s="108"/>
      <c r="G1509" s="136"/>
      <c r="H1509" s="108"/>
    </row>
    <row r="1510" spans="1:8" ht="12.75">
      <c r="A1510" s="101"/>
      <c r="B1510" s="108"/>
      <c r="C1510" s="101"/>
      <c r="D1510" s="101"/>
      <c r="E1510" s="101"/>
      <c r="F1510" s="108"/>
      <c r="G1510" s="136"/>
      <c r="H1510" s="108"/>
    </row>
    <row r="1511" spans="1:8" ht="12.75">
      <c r="A1511" s="101"/>
      <c r="B1511" s="108"/>
      <c r="C1511" s="101"/>
      <c r="D1511" s="101"/>
      <c r="E1511" s="101"/>
      <c r="F1511" s="108"/>
      <c r="G1511" s="136"/>
      <c r="H1511" s="108"/>
    </row>
    <row r="1512" spans="1:8" ht="12.75">
      <c r="A1512" s="101"/>
      <c r="B1512" s="108"/>
      <c r="C1512" s="101"/>
      <c r="D1512" s="101"/>
      <c r="E1512" s="101"/>
      <c r="F1512" s="108"/>
      <c r="G1512" s="136"/>
      <c r="H1512" s="108"/>
    </row>
    <row r="1513" spans="1:8" ht="12.75">
      <c r="A1513" s="101"/>
      <c r="B1513" s="108"/>
      <c r="C1513" s="101"/>
      <c r="D1513" s="101"/>
      <c r="E1513" s="101"/>
      <c r="F1513" s="108"/>
      <c r="G1513" s="136"/>
      <c r="H1513" s="108"/>
    </row>
    <row r="1514" spans="1:8" ht="12.75">
      <c r="A1514" s="101"/>
      <c r="B1514" s="108"/>
      <c r="C1514" s="101"/>
      <c r="D1514" s="101"/>
      <c r="E1514" s="101"/>
      <c r="F1514" s="108"/>
      <c r="G1514" s="136"/>
      <c r="H1514" s="108"/>
    </row>
    <row r="1515" spans="1:8" ht="12.75">
      <c r="A1515" s="101"/>
      <c r="B1515" s="108"/>
      <c r="C1515" s="101"/>
      <c r="D1515" s="101"/>
      <c r="E1515" s="101"/>
      <c r="F1515" s="108"/>
      <c r="G1515" s="136"/>
      <c r="H1515" s="108"/>
    </row>
    <row r="1516" spans="1:8" ht="12.75">
      <c r="A1516" s="101"/>
      <c r="B1516" s="108"/>
      <c r="C1516" s="101"/>
      <c r="D1516" s="101"/>
      <c r="E1516" s="101"/>
      <c r="F1516" s="108"/>
      <c r="G1516" s="136"/>
      <c r="H1516" s="108"/>
    </row>
    <row r="1517" spans="1:8" ht="12.75">
      <c r="A1517" s="101"/>
      <c r="B1517" s="108"/>
      <c r="C1517" s="101"/>
      <c r="D1517" s="101"/>
      <c r="E1517" s="101"/>
      <c r="F1517" s="108"/>
      <c r="G1517" s="136"/>
      <c r="H1517" s="108"/>
    </row>
    <row r="1518" spans="1:8" ht="12.75">
      <c r="A1518" s="101"/>
      <c r="B1518" s="108"/>
      <c r="C1518" s="101"/>
      <c r="D1518" s="101"/>
      <c r="E1518" s="101"/>
      <c r="F1518" s="108"/>
      <c r="G1518" s="136"/>
      <c r="H1518" s="108"/>
    </row>
    <row r="1519" spans="1:8" ht="12.75">
      <c r="A1519" s="101"/>
      <c r="B1519" s="108"/>
      <c r="C1519" s="101"/>
      <c r="D1519" s="101"/>
      <c r="E1519" s="101"/>
      <c r="F1519" s="108"/>
      <c r="G1519" s="136"/>
      <c r="H1519" s="108"/>
    </row>
    <row r="1520" spans="1:8" ht="12.75">
      <c r="A1520" s="101"/>
      <c r="B1520" s="108"/>
      <c r="C1520" s="101"/>
      <c r="D1520" s="101"/>
      <c r="E1520" s="101"/>
      <c r="F1520" s="108"/>
      <c r="G1520" s="136"/>
      <c r="H1520" s="108"/>
    </row>
    <row r="1521" spans="1:8" ht="12.75">
      <c r="A1521" s="101"/>
      <c r="B1521" s="108"/>
      <c r="C1521" s="101"/>
      <c r="D1521" s="101"/>
      <c r="E1521" s="101"/>
      <c r="F1521" s="108"/>
      <c r="G1521" s="136"/>
      <c r="H1521" s="108"/>
    </row>
    <row r="1522" spans="1:8" ht="12.75">
      <c r="A1522" s="101"/>
      <c r="B1522" s="108"/>
      <c r="C1522" s="101"/>
      <c r="D1522" s="101"/>
      <c r="E1522" s="101"/>
      <c r="F1522" s="108"/>
      <c r="G1522" s="136"/>
      <c r="H1522" s="108"/>
    </row>
    <row r="1523" spans="1:8" ht="12.75">
      <c r="A1523" s="101"/>
      <c r="B1523" s="108"/>
      <c r="C1523" s="101"/>
      <c r="D1523" s="101"/>
      <c r="E1523" s="101"/>
      <c r="F1523" s="108"/>
      <c r="G1523" s="136"/>
      <c r="H1523" s="108"/>
    </row>
    <row r="1524" spans="1:8" ht="12.75">
      <c r="A1524" s="101"/>
      <c r="B1524" s="108"/>
      <c r="C1524" s="101"/>
      <c r="D1524" s="101"/>
      <c r="E1524" s="101"/>
      <c r="F1524" s="108"/>
      <c r="G1524" s="136"/>
      <c r="H1524" s="108"/>
    </row>
    <row r="1525" spans="1:8" ht="12.75">
      <c r="A1525" s="101"/>
      <c r="B1525" s="108"/>
      <c r="C1525" s="101"/>
      <c r="D1525" s="101"/>
      <c r="E1525" s="101"/>
      <c r="F1525" s="108"/>
      <c r="G1525" s="136"/>
      <c r="H1525" s="108"/>
    </row>
    <row r="1526" spans="1:8" ht="12.75">
      <c r="A1526" s="101"/>
      <c r="B1526" s="108"/>
      <c r="C1526" s="101"/>
      <c r="D1526" s="101"/>
      <c r="E1526" s="101"/>
      <c r="F1526" s="108"/>
      <c r="G1526" s="136"/>
      <c r="H1526" s="108"/>
    </row>
    <row r="1527" spans="1:8" ht="12.75">
      <c r="A1527" s="101"/>
      <c r="B1527" s="108"/>
      <c r="C1527" s="101"/>
      <c r="D1527" s="101"/>
      <c r="E1527" s="101"/>
      <c r="F1527" s="108"/>
      <c r="G1527" s="136"/>
      <c r="H1527" s="108"/>
    </row>
    <row r="1528" spans="1:8" ht="12.75">
      <c r="A1528" s="101"/>
      <c r="B1528" s="108"/>
      <c r="C1528" s="101"/>
      <c r="D1528" s="101"/>
      <c r="E1528" s="101"/>
      <c r="F1528" s="108"/>
      <c r="G1528" s="136"/>
      <c r="H1528" s="108"/>
    </row>
    <row r="1529" spans="1:8" ht="12.75">
      <c r="A1529" s="101"/>
      <c r="B1529" s="108"/>
      <c r="C1529" s="101"/>
      <c r="D1529" s="101"/>
      <c r="E1529" s="101"/>
      <c r="F1529" s="108"/>
      <c r="G1529" s="136"/>
      <c r="H1529" s="108"/>
    </row>
    <row r="1530" spans="1:8" ht="12.75">
      <c r="A1530" s="101"/>
      <c r="B1530" s="108"/>
      <c r="C1530" s="101"/>
      <c r="D1530" s="101"/>
      <c r="E1530" s="101"/>
      <c r="F1530" s="108"/>
      <c r="G1530" s="136"/>
      <c r="H1530" s="108"/>
    </row>
    <row r="1531" spans="1:8" ht="12.75">
      <c r="A1531" s="101"/>
      <c r="B1531" s="108"/>
      <c r="C1531" s="101"/>
      <c r="D1531" s="101"/>
      <c r="E1531" s="101"/>
      <c r="F1531" s="108"/>
      <c r="G1531" s="136"/>
      <c r="H1531" s="108"/>
    </row>
    <row r="1532" spans="1:8" ht="12.75">
      <c r="A1532" s="101"/>
      <c r="B1532" s="108"/>
      <c r="C1532" s="101"/>
      <c r="D1532" s="101"/>
      <c r="E1532" s="101"/>
      <c r="F1532" s="108"/>
      <c r="G1532" s="136"/>
      <c r="H1532" s="108"/>
    </row>
    <row r="1533" spans="1:8" ht="12.75">
      <c r="A1533" s="101"/>
      <c r="B1533" s="108"/>
      <c r="C1533" s="101"/>
      <c r="D1533" s="101"/>
      <c r="E1533" s="101"/>
      <c r="F1533" s="108"/>
      <c r="G1533" s="136"/>
      <c r="H1533" s="108"/>
    </row>
    <row r="1534" spans="1:8" ht="12.75">
      <c r="A1534" s="101"/>
      <c r="B1534" s="108"/>
      <c r="C1534" s="101"/>
      <c r="D1534" s="101"/>
      <c r="E1534" s="101"/>
      <c r="F1534" s="108"/>
      <c r="G1534" s="136"/>
      <c r="H1534" s="108"/>
    </row>
    <row r="1535" spans="1:8" ht="12.75">
      <c r="A1535" s="101"/>
      <c r="B1535" s="108"/>
      <c r="C1535" s="101"/>
      <c r="D1535" s="101"/>
      <c r="E1535" s="101"/>
      <c r="F1535" s="108"/>
      <c r="G1535" s="136"/>
      <c r="H1535" s="108"/>
    </row>
    <row r="1536" spans="1:8" ht="12.75">
      <c r="A1536" s="101"/>
      <c r="B1536" s="108"/>
      <c r="C1536" s="101"/>
      <c r="D1536" s="101"/>
      <c r="E1536" s="101"/>
      <c r="F1536" s="108"/>
      <c r="G1536" s="136"/>
      <c r="H1536" s="108"/>
    </row>
    <row r="1537" spans="1:8" ht="12.75">
      <c r="A1537" s="101"/>
      <c r="B1537" s="108"/>
      <c r="C1537" s="101"/>
      <c r="D1537" s="101"/>
      <c r="E1537" s="101"/>
      <c r="F1537" s="108"/>
      <c r="G1537" s="136"/>
      <c r="H1537" s="108"/>
    </row>
    <row r="1538" spans="1:8" ht="12.75">
      <c r="A1538" s="101"/>
      <c r="B1538" s="108"/>
      <c r="C1538" s="101"/>
      <c r="D1538" s="101"/>
      <c r="E1538" s="101"/>
      <c r="F1538" s="108"/>
      <c r="G1538" s="136"/>
      <c r="H1538" s="108"/>
    </row>
    <row r="1539" spans="1:8" ht="12.75">
      <c r="A1539" s="101"/>
      <c r="B1539" s="108"/>
      <c r="C1539" s="101"/>
      <c r="D1539" s="101"/>
      <c r="E1539" s="101"/>
      <c r="F1539" s="108"/>
      <c r="G1539" s="136"/>
      <c r="H1539" s="108"/>
    </row>
    <row r="1540" spans="1:8" ht="12.75">
      <c r="A1540" s="101"/>
      <c r="B1540" s="108"/>
      <c r="C1540" s="101"/>
      <c r="D1540" s="101"/>
      <c r="E1540" s="101"/>
      <c r="F1540" s="108"/>
      <c r="G1540" s="136"/>
      <c r="H1540" s="108"/>
    </row>
    <row r="1541" spans="1:8" ht="12.75">
      <c r="A1541" s="101"/>
      <c r="B1541" s="108"/>
      <c r="C1541" s="101"/>
      <c r="D1541" s="101"/>
      <c r="E1541" s="101"/>
      <c r="F1541" s="108"/>
      <c r="G1541" s="136"/>
      <c r="H1541" s="108"/>
    </row>
    <row r="1542" spans="1:8" ht="12.75">
      <c r="A1542" s="101"/>
      <c r="B1542" s="108"/>
      <c r="C1542" s="101"/>
      <c r="D1542" s="101"/>
      <c r="E1542" s="101"/>
      <c r="F1542" s="108"/>
      <c r="G1542" s="136"/>
      <c r="H1542" s="108"/>
    </row>
    <row r="1543" spans="1:8" ht="12.75">
      <c r="A1543" s="101"/>
      <c r="B1543" s="108"/>
      <c r="C1543" s="101"/>
      <c r="D1543" s="101"/>
      <c r="E1543" s="101"/>
      <c r="F1543" s="108"/>
      <c r="G1543" s="136"/>
      <c r="H1543" s="108"/>
    </row>
    <row r="1544" spans="1:8" ht="12.75">
      <c r="A1544" s="101"/>
      <c r="B1544" s="108"/>
      <c r="C1544" s="101"/>
      <c r="D1544" s="101"/>
      <c r="E1544" s="101"/>
      <c r="F1544" s="108"/>
      <c r="G1544" s="136"/>
      <c r="H1544" s="108"/>
    </row>
    <row r="1545" spans="1:8" ht="12.75">
      <c r="A1545" s="101"/>
      <c r="B1545" s="108"/>
      <c r="C1545" s="101"/>
      <c r="D1545" s="101"/>
      <c r="E1545" s="101"/>
      <c r="F1545" s="108"/>
      <c r="G1545" s="136"/>
      <c r="H1545" s="108"/>
    </row>
    <row r="1546" spans="1:8" ht="12.75">
      <c r="A1546" s="101"/>
      <c r="B1546" s="108"/>
      <c r="C1546" s="101"/>
      <c r="D1546" s="101"/>
      <c r="E1546" s="101"/>
      <c r="F1546" s="108"/>
      <c r="G1546" s="136"/>
      <c r="H1546" s="108"/>
    </row>
    <row r="1547" spans="1:8" ht="12.75">
      <c r="A1547" s="101"/>
      <c r="B1547" s="108"/>
      <c r="C1547" s="101"/>
      <c r="D1547" s="101"/>
      <c r="E1547" s="101"/>
      <c r="F1547" s="108"/>
      <c r="G1547" s="136"/>
      <c r="H1547" s="108"/>
    </row>
    <row r="1548" spans="1:8" ht="12.75">
      <c r="A1548" s="101"/>
      <c r="B1548" s="108"/>
      <c r="C1548" s="101"/>
      <c r="D1548" s="101"/>
      <c r="E1548" s="101"/>
      <c r="F1548" s="108"/>
      <c r="G1548" s="136"/>
      <c r="H1548" s="108"/>
    </row>
    <row r="1549" spans="1:8" ht="12.75">
      <c r="A1549" s="101"/>
      <c r="B1549" s="108"/>
      <c r="C1549" s="101"/>
      <c r="D1549" s="101"/>
      <c r="E1549" s="101"/>
      <c r="F1549" s="108"/>
      <c r="G1549" s="136"/>
      <c r="H1549" s="108"/>
    </row>
    <row r="1550" spans="1:8" ht="12.75">
      <c r="A1550" s="101"/>
      <c r="B1550" s="108"/>
      <c r="C1550" s="101"/>
      <c r="D1550" s="101"/>
      <c r="E1550" s="101"/>
      <c r="F1550" s="108"/>
      <c r="G1550" s="136"/>
      <c r="H1550" s="108"/>
    </row>
    <row r="1551" spans="1:8" ht="12.75">
      <c r="A1551" s="101"/>
      <c r="B1551" s="108"/>
      <c r="C1551" s="101"/>
      <c r="D1551" s="101"/>
      <c r="E1551" s="101"/>
      <c r="F1551" s="108"/>
      <c r="G1551" s="136"/>
      <c r="H1551" s="108"/>
    </row>
    <row r="1552" spans="1:8" ht="12.75">
      <c r="A1552" s="101"/>
      <c r="B1552" s="108"/>
      <c r="C1552" s="101"/>
      <c r="D1552" s="101"/>
      <c r="E1552" s="101"/>
      <c r="F1552" s="108"/>
      <c r="G1552" s="136"/>
      <c r="H1552" s="108"/>
    </row>
    <row r="1553" spans="1:8" ht="12.75">
      <c r="A1553" s="101"/>
      <c r="B1553" s="108"/>
      <c r="C1553" s="101"/>
      <c r="D1553" s="101"/>
      <c r="E1553" s="101"/>
      <c r="F1553" s="108"/>
      <c r="G1553" s="136"/>
      <c r="H1553" s="108"/>
    </row>
    <row r="1554" spans="1:8" ht="12.75">
      <c r="A1554" s="101"/>
      <c r="B1554" s="108"/>
      <c r="C1554" s="101"/>
      <c r="D1554" s="101"/>
      <c r="E1554" s="101"/>
      <c r="F1554" s="108"/>
      <c r="G1554" s="136"/>
      <c r="H1554" s="108"/>
    </row>
    <row r="1555" spans="1:8" ht="12.75">
      <c r="A1555" s="101"/>
      <c r="B1555" s="108"/>
      <c r="C1555" s="101"/>
      <c r="D1555" s="101"/>
      <c r="E1555" s="101"/>
      <c r="F1555" s="108"/>
      <c r="G1555" s="136"/>
      <c r="H1555" s="108"/>
    </row>
    <row r="1556" spans="1:8" ht="12.75">
      <c r="A1556" s="101"/>
      <c r="B1556" s="108"/>
      <c r="C1556" s="101"/>
      <c r="D1556" s="101"/>
      <c r="E1556" s="101"/>
      <c r="F1556" s="108"/>
      <c r="G1556" s="136"/>
      <c r="H1556" s="108"/>
    </row>
    <row r="1557" spans="1:8" ht="12.75">
      <c r="A1557" s="101"/>
      <c r="B1557" s="108"/>
      <c r="C1557" s="101"/>
      <c r="D1557" s="101"/>
      <c r="E1557" s="101"/>
      <c r="F1557" s="108"/>
      <c r="G1557" s="136"/>
      <c r="H1557" s="108"/>
    </row>
    <row r="1558" spans="1:8" ht="12.75">
      <c r="A1558" s="101"/>
      <c r="B1558" s="108"/>
      <c r="C1558" s="101"/>
      <c r="D1558" s="101"/>
      <c r="E1558" s="101"/>
      <c r="F1558" s="108"/>
      <c r="G1558" s="136"/>
      <c r="H1558" s="108"/>
    </row>
    <row r="1559" spans="1:8" ht="12.75">
      <c r="A1559" s="101"/>
      <c r="B1559" s="108"/>
      <c r="C1559" s="101"/>
      <c r="D1559" s="101"/>
      <c r="E1559" s="101"/>
      <c r="F1559" s="108"/>
      <c r="G1559" s="136"/>
      <c r="H1559" s="108"/>
    </row>
    <row r="1560" spans="1:8" ht="12.75">
      <c r="A1560" s="101"/>
      <c r="B1560" s="108"/>
      <c r="C1560" s="101"/>
      <c r="D1560" s="101"/>
      <c r="E1560" s="101"/>
      <c r="F1560" s="108"/>
      <c r="G1560" s="136"/>
      <c r="H1560" s="108"/>
    </row>
    <row r="1561" spans="1:8" ht="12.75">
      <c r="A1561" s="101"/>
      <c r="B1561" s="108"/>
      <c r="C1561" s="101"/>
      <c r="D1561" s="101"/>
      <c r="E1561" s="101"/>
      <c r="F1561" s="108"/>
      <c r="G1561" s="136"/>
      <c r="H1561" s="108"/>
    </row>
    <row r="1562" spans="1:8" ht="12.75">
      <c r="A1562" s="101"/>
      <c r="B1562" s="108"/>
      <c r="C1562" s="101"/>
      <c r="D1562" s="101"/>
      <c r="E1562" s="101"/>
      <c r="F1562" s="108"/>
      <c r="G1562" s="136"/>
      <c r="H1562" s="108"/>
    </row>
    <row r="1563" spans="1:8" ht="12.75">
      <c r="A1563" s="101"/>
      <c r="B1563" s="108"/>
      <c r="C1563" s="101"/>
      <c r="D1563" s="101"/>
      <c r="E1563" s="101"/>
      <c r="F1563" s="108"/>
      <c r="G1563" s="136"/>
      <c r="H1563" s="108"/>
    </row>
    <row r="1564" spans="1:8" ht="12.75">
      <c r="A1564" s="101"/>
      <c r="B1564" s="108"/>
      <c r="C1564" s="101"/>
      <c r="D1564" s="101"/>
      <c r="E1564" s="101"/>
      <c r="F1564" s="108"/>
      <c r="G1564" s="136"/>
      <c r="H1564" s="108"/>
    </row>
    <row r="1565" spans="1:8" ht="12.75">
      <c r="A1565" s="101"/>
      <c r="B1565" s="108"/>
      <c r="C1565" s="101"/>
      <c r="D1565" s="101"/>
      <c r="E1565" s="101"/>
      <c r="F1565" s="108"/>
      <c r="G1565" s="136"/>
      <c r="H1565" s="108"/>
    </row>
    <row r="1566" spans="1:8" ht="12.75">
      <c r="A1566" s="101"/>
      <c r="B1566" s="108"/>
      <c r="C1566" s="101"/>
      <c r="D1566" s="101"/>
      <c r="E1566" s="101"/>
      <c r="F1566" s="108"/>
      <c r="G1566" s="136"/>
      <c r="H1566" s="108"/>
    </row>
    <row r="1567" spans="1:8" ht="12.75">
      <c r="A1567" s="101"/>
      <c r="B1567" s="108"/>
      <c r="C1567" s="101"/>
      <c r="D1567" s="101"/>
      <c r="E1567" s="101"/>
      <c r="F1567" s="108"/>
      <c r="G1567" s="136"/>
      <c r="H1567" s="108"/>
    </row>
    <row r="1568" spans="1:8" ht="12.75">
      <c r="A1568" s="101"/>
      <c r="B1568" s="108"/>
      <c r="C1568" s="101"/>
      <c r="D1568" s="101"/>
      <c r="E1568" s="101"/>
      <c r="F1568" s="108"/>
      <c r="G1568" s="136"/>
      <c r="H1568" s="108"/>
    </row>
    <row r="1569" spans="1:8" ht="12.75">
      <c r="A1569" s="101"/>
      <c r="B1569" s="108"/>
      <c r="C1569" s="101"/>
      <c r="D1569" s="101"/>
      <c r="E1569" s="101"/>
      <c r="F1569" s="108"/>
      <c r="G1569" s="136"/>
      <c r="H1569" s="108"/>
    </row>
    <row r="1570" spans="1:8" ht="12.75">
      <c r="A1570" s="101"/>
      <c r="B1570" s="108"/>
      <c r="C1570" s="101"/>
      <c r="D1570" s="101"/>
      <c r="E1570" s="101"/>
      <c r="F1570" s="108"/>
      <c r="G1570" s="136"/>
      <c r="H1570" s="108"/>
    </row>
    <row r="1571" spans="1:8" ht="12.75">
      <c r="A1571" s="101"/>
      <c r="B1571" s="108"/>
      <c r="C1571" s="101"/>
      <c r="D1571" s="101"/>
      <c r="E1571" s="101"/>
      <c r="F1571" s="108"/>
      <c r="G1571" s="136"/>
      <c r="H1571" s="108"/>
    </row>
  </sheetData>
  <mergeCells count="108">
    <mergeCell ref="A1369:A1373"/>
    <mergeCell ref="B1369:B1373"/>
    <mergeCell ref="H1369:H1373"/>
    <mergeCell ref="A12:A25"/>
    <mergeCell ref="B12:B25"/>
    <mergeCell ref="H12:H25"/>
    <mergeCell ref="A27:A28"/>
    <mergeCell ref="A1359:A1360"/>
    <mergeCell ref="B1359:B1360"/>
    <mergeCell ref="H1359:H1360"/>
    <mergeCell ref="A1362:A1367"/>
    <mergeCell ref="B1362:B1367"/>
    <mergeCell ref="H1362:H1367"/>
    <mergeCell ref="A1344:A1350"/>
    <mergeCell ref="B1344:B1350"/>
    <mergeCell ref="H1344:H1350"/>
    <mergeCell ref="A1352:A1357"/>
    <mergeCell ref="B1352:B1357"/>
    <mergeCell ref="H1352:H1357"/>
    <mergeCell ref="A1308:A1337"/>
    <mergeCell ref="B1308:B1337"/>
    <mergeCell ref="H1308:H1337"/>
    <mergeCell ref="A1339:A1342"/>
    <mergeCell ref="B1339:B1342"/>
    <mergeCell ref="H1339:H1342"/>
    <mergeCell ref="A1160:A1227"/>
    <mergeCell ref="B1160:B1227"/>
    <mergeCell ref="H1160:H1227"/>
    <mergeCell ref="A1229:A1306"/>
    <mergeCell ref="B1229:B1306"/>
    <mergeCell ref="H1229:H1306"/>
    <mergeCell ref="A1136:A1155"/>
    <mergeCell ref="B1136:B1155"/>
    <mergeCell ref="H1136:H1155"/>
    <mergeCell ref="A1157:A1158"/>
    <mergeCell ref="B1157:B1158"/>
    <mergeCell ref="H1157:H1158"/>
    <mergeCell ref="A1041:A1101"/>
    <mergeCell ref="B1041:B1101"/>
    <mergeCell ref="H1041:H1101"/>
    <mergeCell ref="A1103:A1134"/>
    <mergeCell ref="B1103:B1134"/>
    <mergeCell ref="H1103:H1134"/>
    <mergeCell ref="A477:A968"/>
    <mergeCell ref="B477:B967"/>
    <mergeCell ref="H477:H968"/>
    <mergeCell ref="A969:A1039"/>
    <mergeCell ref="B969:B1039"/>
    <mergeCell ref="H969:H1039"/>
    <mergeCell ref="A472:A473"/>
    <mergeCell ref="B472:B473"/>
    <mergeCell ref="A474:A475"/>
    <mergeCell ref="B474:B475"/>
    <mergeCell ref="A407:A459"/>
    <mergeCell ref="A461:A464"/>
    <mergeCell ref="B461:B464"/>
    <mergeCell ref="H461:H475"/>
    <mergeCell ref="A465:A466"/>
    <mergeCell ref="B465:B466"/>
    <mergeCell ref="A467:A469"/>
    <mergeCell ref="B467:B469"/>
    <mergeCell ref="A470:A471"/>
    <mergeCell ref="B470:B471"/>
    <mergeCell ref="B407:B459"/>
    <mergeCell ref="H407:H460"/>
    <mergeCell ref="B460:F460"/>
    <mergeCell ref="A48:A199"/>
    <mergeCell ref="A201:A252"/>
    <mergeCell ref="A254:A287"/>
    <mergeCell ref="A289:A336"/>
    <mergeCell ref="A338:A345"/>
    <mergeCell ref="A347:A351"/>
    <mergeCell ref="A353:A405"/>
    <mergeCell ref="B347:B351"/>
    <mergeCell ref="H347:H352"/>
    <mergeCell ref="B352:F352"/>
    <mergeCell ref="B353:B405"/>
    <mergeCell ref="H353:H406"/>
    <mergeCell ref="B406:F406"/>
    <mergeCell ref="B289:B336"/>
    <mergeCell ref="H289:H337"/>
    <mergeCell ref="B337:F337"/>
    <mergeCell ref="B338:B345"/>
    <mergeCell ref="H338:H346"/>
    <mergeCell ref="B346:F346"/>
    <mergeCell ref="B201:B252"/>
    <mergeCell ref="H201:H253"/>
    <mergeCell ref="B253:F253"/>
    <mergeCell ref="B254:B287"/>
    <mergeCell ref="H254:H288"/>
    <mergeCell ref="B288:F288"/>
    <mergeCell ref="A6:H6"/>
    <mergeCell ref="A8:H8"/>
    <mergeCell ref="A7:H7"/>
    <mergeCell ref="B48:B199"/>
    <mergeCell ref="H48:H200"/>
    <mergeCell ref="B200:F200"/>
    <mergeCell ref="B27:B28"/>
    <mergeCell ref="H27:H28"/>
    <mergeCell ref="A30:A33"/>
    <mergeCell ref="B30:B33"/>
    <mergeCell ref="A43:A46"/>
    <mergeCell ref="B43:B46"/>
    <mergeCell ref="H43:H46"/>
    <mergeCell ref="H30:H33"/>
    <mergeCell ref="A35:A41"/>
    <mergeCell ref="B35:B41"/>
    <mergeCell ref="H35:H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2013-04-18T09:58:45Z</dcterms:modified>
  <cp:category/>
  <cp:version/>
  <cp:contentType/>
  <cp:contentStatus/>
</cp:coreProperties>
</file>