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555" windowWidth="11340" windowHeight="5550" tabRatio="762"/>
  </bookViews>
  <sheets>
    <sheet name="Прейскурант на услуги 2016" sheetId="8" r:id="rId1"/>
    <sheet name="изменения с 01.01.2014" sheetId="15" state="hidden" r:id="rId2"/>
  </sheets>
  <definedNames>
    <definedName name="_xlnm._FilterDatabase" localSheetId="1" hidden="1">'изменения с 01.01.2014'!$A$1300:$J$1355</definedName>
    <definedName name="_xlnm._FilterDatabase" localSheetId="0" hidden="1">'Прейскурант на услуги 2016'!$A$6:$E$1430</definedName>
    <definedName name="_xlnm.Print_Titles" localSheetId="1">'изменения с 01.01.2014'!$7:$10</definedName>
    <definedName name="_xlnm.Print_Titles" localSheetId="0">'Прейскурант на услуги 2016'!$3:$6</definedName>
    <definedName name="_xlnm.Print_Area" localSheetId="1">'изменения с 01.01.2014'!$A$1:$M$1593</definedName>
    <definedName name="_xlnm.Print_Area" localSheetId="0">'Прейскурант на услуги 2016'!$A$1:$D$1430</definedName>
  </definedNames>
  <calcPr calcId="145621" fullPrecision="0"/>
</workbook>
</file>

<file path=xl/calcChain.xml><?xml version="1.0" encoding="utf-8"?>
<calcChain xmlns="http://schemas.openxmlformats.org/spreadsheetml/2006/main">
  <c r="E615" i="15" l="1"/>
  <c r="E614" i="15"/>
  <c r="E52" i="15"/>
  <c r="E54" i="15"/>
  <c r="E87" i="15"/>
  <c r="E88" i="15"/>
  <c r="E89" i="15"/>
  <c r="E91" i="15"/>
  <c r="E92" i="15"/>
  <c r="E93" i="15"/>
  <c r="E95" i="15"/>
  <c r="E96" i="15"/>
  <c r="E97" i="15"/>
  <c r="E99" i="15"/>
  <c r="E100" i="15"/>
  <c r="E101" i="15"/>
  <c r="E104" i="15"/>
  <c r="E105" i="15"/>
  <c r="E106" i="15"/>
  <c r="E108" i="15"/>
  <c r="E109" i="15"/>
  <c r="E110" i="15"/>
  <c r="E112" i="15"/>
  <c r="E113" i="15"/>
  <c r="E114" i="15"/>
  <c r="E116" i="15"/>
  <c r="E117" i="15"/>
  <c r="E118" i="15" s="1"/>
  <c r="E120" i="15"/>
  <c r="E121" i="15"/>
  <c r="E122" i="15"/>
  <c r="E124" i="15"/>
  <c r="E125" i="15"/>
  <c r="E126" i="15"/>
  <c r="E128" i="15"/>
  <c r="E129" i="15"/>
  <c r="E130" i="15"/>
  <c r="E132" i="15"/>
  <c r="E133" i="15"/>
  <c r="E134" i="15"/>
  <c r="E136" i="15"/>
  <c r="E137" i="15"/>
  <c r="E138" i="15"/>
  <c r="E140" i="15"/>
  <c r="E141" i="15"/>
  <c r="E142" i="15"/>
  <c r="E144" i="15"/>
  <c r="E145" i="15"/>
  <c r="E147" i="15"/>
  <c r="E148" i="15" s="1"/>
  <c r="E150" i="15"/>
  <c r="E151" i="15" s="1"/>
  <c r="E161" i="15"/>
  <c r="E163" i="15"/>
  <c r="E165" i="15"/>
  <c r="E170" i="15"/>
  <c r="E171" i="15"/>
  <c r="E173" i="15"/>
  <c r="E174" i="15"/>
  <c r="E176" i="15"/>
  <c r="E177" i="15"/>
  <c r="E179" i="15"/>
  <c r="E180" i="15"/>
  <c r="E183" i="15"/>
  <c r="E184" i="15"/>
  <c r="E186" i="15"/>
  <c r="E187" i="15"/>
  <c r="E191" i="15"/>
  <c r="E192" i="15"/>
  <c r="E195" i="15"/>
  <c r="E196" i="15"/>
  <c r="E224" i="15"/>
  <c r="E225" i="15"/>
  <c r="E226" i="15"/>
  <c r="E227" i="15"/>
  <c r="E228" i="15" s="1"/>
  <c r="E230" i="15"/>
  <c r="E231" i="15"/>
  <c r="E232" i="15"/>
  <c r="E233" i="15"/>
  <c r="E234" i="15" s="1"/>
  <c r="E235" i="15"/>
  <c r="E237" i="15"/>
  <c r="E238" i="15"/>
  <c r="E240" i="15"/>
  <c r="E241" i="15"/>
  <c r="E244" i="15"/>
  <c r="E245" i="15"/>
  <c r="E247" i="15"/>
  <c r="E248" i="15"/>
  <c r="E250" i="15"/>
  <c r="E251" i="15"/>
  <c r="E253" i="15"/>
  <c r="E255" i="15"/>
  <c r="E256" i="15"/>
  <c r="E258" i="15"/>
  <c r="E259" i="15"/>
  <c r="E262" i="15"/>
  <c r="E263" i="15"/>
  <c r="E266" i="15"/>
  <c r="E267" i="15" s="1"/>
  <c r="E268" i="15"/>
  <c r="E269" i="15" s="1"/>
  <c r="E270" i="15"/>
  <c r="E271" i="15" s="1"/>
  <c r="E272" i="15"/>
  <c r="E273" i="15" s="1"/>
  <c r="E332" i="15"/>
  <c r="E339" i="15"/>
  <c r="E348" i="15"/>
  <c r="E351" i="15"/>
  <c r="E354" i="15"/>
  <c r="E358" i="15"/>
  <c r="E361" i="15"/>
  <c r="E368" i="15"/>
  <c r="E369" i="15"/>
  <c r="E389" i="15"/>
  <c r="E399" i="15"/>
  <c r="E404" i="15"/>
  <c r="E405" i="15"/>
  <c r="E406" i="15"/>
  <c r="E407" i="15"/>
  <c r="E408" i="15"/>
  <c r="E409" i="15"/>
  <c r="E410" i="15"/>
  <c r="E411" i="15"/>
  <c r="E412" i="15"/>
  <c r="E413" i="15"/>
  <c r="E416" i="15"/>
  <c r="E417" i="15"/>
  <c r="E418" i="15"/>
  <c r="E419" i="15"/>
  <c r="E420" i="15"/>
  <c r="E421" i="15"/>
  <c r="E422" i="15"/>
  <c r="E423" i="15"/>
  <c r="E424" i="15"/>
  <c r="E425" i="15"/>
  <c r="E428" i="15"/>
  <c r="E429" i="15"/>
  <c r="E430" i="15"/>
  <c r="E431" i="15"/>
  <c r="E432" i="15"/>
  <c r="E433" i="15"/>
  <c r="E443" i="15"/>
  <c r="E448" i="15"/>
  <c r="E458" i="15"/>
  <c r="E473" i="15"/>
  <c r="E547" i="15"/>
  <c r="E548" i="15" s="1"/>
  <c r="E549" i="15"/>
  <c r="E550" i="15"/>
  <c r="E551" i="15"/>
  <c r="E552" i="15"/>
  <c r="E553" i="15"/>
  <c r="E554" i="15" s="1"/>
  <c r="E556" i="15"/>
  <c r="E557" i="15"/>
  <c r="E558" i="15"/>
  <c r="E561" i="15"/>
  <c r="E564" i="15"/>
  <c r="E575" i="15"/>
  <c r="E576" i="15"/>
  <c r="E577" i="15"/>
  <c r="E579" i="15"/>
  <c r="E580" i="15"/>
  <c r="E581" i="15"/>
  <c r="E583" i="15"/>
  <c r="E584" i="15"/>
  <c r="E585" i="15"/>
  <c r="E602" i="15"/>
  <c r="E604" i="15"/>
  <c r="E608" i="15"/>
  <c r="E611" i="15"/>
  <c r="E612" i="15"/>
  <c r="E639" i="15"/>
  <c r="E640" i="15"/>
  <c r="E641" i="15"/>
  <c r="E682" i="15"/>
  <c r="E683" i="15"/>
  <c r="E686" i="15"/>
  <c r="E687" i="15"/>
  <c r="E689" i="15"/>
  <c r="E690" i="15"/>
  <c r="E692" i="15"/>
  <c r="E693" i="15"/>
  <c r="E695" i="15"/>
  <c r="E696" i="15"/>
  <c r="E706" i="15"/>
  <c r="E707" i="15"/>
  <c r="E715" i="15"/>
  <c r="E716" i="15"/>
  <c r="E920" i="15"/>
  <c r="E923" i="15"/>
  <c r="E925" i="15"/>
  <c r="E927" i="15"/>
  <c r="E929" i="15"/>
  <c r="E932" i="15"/>
  <c r="E933" i="15"/>
  <c r="E938" i="15"/>
  <c r="E939" i="15"/>
  <c r="E941" i="15"/>
  <c r="E942" i="15"/>
  <c r="E944" i="15"/>
  <c r="E945" i="15"/>
  <c r="E947" i="15"/>
  <c r="E948" i="15"/>
  <c r="E950" i="15"/>
  <c r="E951" i="15"/>
  <c r="E953" i="15"/>
  <c r="E954" i="15"/>
  <c r="E956" i="15"/>
  <c r="E957" i="15"/>
  <c r="E959" i="15"/>
  <c r="E960" i="15"/>
  <c r="E962" i="15"/>
  <c r="E963" i="15"/>
  <c r="E965" i="15"/>
  <c r="E966" i="15"/>
  <c r="E968" i="15"/>
  <c r="E970" i="15"/>
  <c r="E971" i="15"/>
  <c r="E972" i="15" s="1"/>
  <c r="E973" i="15"/>
  <c r="E974" i="15" s="1"/>
  <c r="E975" i="15"/>
  <c r="E976" i="15" s="1"/>
  <c r="E1000" i="15"/>
  <c r="E1001" i="15"/>
  <c r="E1022" i="15"/>
  <c r="E1023" i="15"/>
  <c r="E1048" i="15"/>
  <c r="C1048" i="15"/>
  <c r="C1050" i="15"/>
  <c r="C1052" i="15"/>
  <c r="C1054" i="15"/>
  <c r="C1056" i="15"/>
  <c r="E1065" i="15"/>
  <c r="E1067" i="15"/>
  <c r="E1069" i="15"/>
  <c r="E1071" i="15"/>
  <c r="E1074" i="15"/>
  <c r="E1077" i="15"/>
  <c r="E1079" i="15"/>
  <c r="E1084" i="15"/>
  <c r="E1088" i="15"/>
  <c r="E1106" i="15"/>
  <c r="E1113" i="15"/>
  <c r="E1133" i="15"/>
  <c r="E1134" i="15"/>
  <c r="E1135" i="15"/>
  <c r="E1137" i="15"/>
  <c r="E1138" i="15" s="1"/>
  <c r="E1141" i="15"/>
  <c r="E1142" i="15"/>
  <c r="E1143" i="15"/>
  <c r="E1145" i="15"/>
  <c r="E1146" i="15" s="1"/>
  <c r="E1147" i="15"/>
  <c r="E1150" i="15"/>
  <c r="E1151" i="15"/>
  <c r="E1154" i="15"/>
  <c r="E1155" i="15"/>
  <c r="E1157" i="15"/>
  <c r="E1161" i="15"/>
  <c r="E1162" i="15"/>
  <c r="E1165" i="15"/>
  <c r="E1166" i="15"/>
  <c r="E1169" i="15"/>
  <c r="E1170" i="15"/>
  <c r="E1173" i="15"/>
  <c r="E1174" i="15"/>
  <c r="E1176" i="15"/>
  <c r="E1177" i="15"/>
  <c r="E1179" i="15"/>
  <c r="E1180" i="15"/>
  <c r="E1182" i="15"/>
  <c r="E1183" i="15"/>
  <c r="E1185" i="15"/>
  <c r="E1187" i="15"/>
  <c r="E1188" i="15"/>
  <c r="E1189" i="15" s="1"/>
  <c r="E1191" i="15"/>
  <c r="E1193" i="15"/>
  <c r="E1194" i="15"/>
  <c r="E1195" i="15" s="1"/>
  <c r="E1197" i="15"/>
  <c r="E1199" i="15"/>
  <c r="E1201" i="15"/>
  <c r="E1202" i="15"/>
  <c r="E1203" i="15"/>
  <c r="E1205" i="15"/>
  <c r="E1206" i="15"/>
  <c r="E1207" i="15" s="1"/>
  <c r="E1209" i="15"/>
  <c r="E1210" i="15"/>
  <c r="E1211" i="15"/>
  <c r="E1212" i="15"/>
  <c r="E1213" i="15"/>
  <c r="E1215" i="15"/>
  <c r="E1218" i="15"/>
  <c r="E1219" i="15"/>
  <c r="E1222" i="15"/>
  <c r="E1223" i="15"/>
  <c r="E1225" i="15"/>
  <c r="E1226" i="15" s="1"/>
  <c r="E1227" i="15"/>
  <c r="E1229" i="15"/>
  <c r="E1248" i="15"/>
  <c r="E1249" i="15"/>
  <c r="E1251" i="15"/>
  <c r="E1252" i="15"/>
  <c r="E1254" i="15"/>
  <c r="E1255" i="15"/>
  <c r="E1257" i="15"/>
  <c r="E1258" i="15"/>
  <c r="E1261" i="15"/>
  <c r="E1262" i="15"/>
  <c r="E1264" i="15"/>
  <c r="E1265" i="15"/>
  <c r="E1267" i="15"/>
  <c r="E1268" i="15"/>
  <c r="E1270" i="15"/>
  <c r="E1271" i="15"/>
  <c r="E1279" i="15"/>
  <c r="E1280" i="15" s="1"/>
  <c r="E1282" i="15"/>
  <c r="E1283" i="15"/>
  <c r="E1284" i="15"/>
  <c r="E1285" i="15"/>
  <c r="E1286" i="15" s="1"/>
  <c r="E1287" i="15"/>
  <c r="E1289" i="15"/>
  <c r="E1290" i="15"/>
  <c r="E1292" i="15"/>
  <c r="E1293" i="15"/>
  <c r="E1319" i="15"/>
  <c r="E1320" i="15"/>
  <c r="E1322" i="15"/>
  <c r="E1323" i="15"/>
  <c r="E1338" i="15"/>
  <c r="E1339" i="15"/>
  <c r="E1340" i="15"/>
  <c r="E1341" i="15"/>
  <c r="E1342" i="15"/>
  <c r="E1343" i="15"/>
  <c r="E1344" i="15"/>
  <c r="E1345" i="15"/>
  <c r="E1365" i="15"/>
  <c r="E1460" i="15"/>
  <c r="E1461" i="15"/>
  <c r="E1467" i="15"/>
  <c r="E1468" i="15"/>
  <c r="E1470" i="15"/>
  <c r="E1471" i="15"/>
  <c r="E1472" i="15"/>
  <c r="E1473" i="15"/>
  <c r="E1476" i="15"/>
  <c r="E1477" i="15" s="1"/>
  <c r="E1566" i="15"/>
  <c r="I226" i="15"/>
  <c r="I229" i="15"/>
  <c r="I232" i="15"/>
  <c r="I235" i="15"/>
  <c r="I225" i="15"/>
  <c r="I228" i="15"/>
  <c r="I231" i="15"/>
  <c r="I234" i="15"/>
  <c r="D72" i="15"/>
  <c r="F72" i="15" s="1"/>
  <c r="G72" i="15" s="1"/>
  <c r="H72" i="15" s="1"/>
  <c r="D75" i="15"/>
  <c r="F75" i="15" s="1"/>
  <c r="G75" i="15" s="1"/>
  <c r="D54" i="15"/>
  <c r="F54" i="15" s="1"/>
  <c r="D73" i="15"/>
  <c r="F73" i="15" s="1"/>
  <c r="G73" i="15" s="1"/>
  <c r="D74" i="15"/>
  <c r="F74" i="15" s="1"/>
  <c r="G74" i="15" s="1"/>
  <c r="I73" i="15"/>
  <c r="H73" i="15"/>
  <c r="H75" i="15" l="1"/>
  <c r="I75" i="15"/>
  <c r="I74" i="15"/>
  <c r="H74" i="15"/>
  <c r="D71" i="15"/>
  <c r="F71" i="15" s="1"/>
  <c r="G71" i="15" s="1"/>
  <c r="H71" i="15" s="1"/>
  <c r="D80" i="15"/>
  <c r="F80" i="15" s="1"/>
  <c r="G80" i="15" s="1"/>
  <c r="H80" i="15" s="1"/>
  <c r="D82" i="15"/>
  <c r="F82" i="15" s="1"/>
  <c r="G82" i="15" s="1"/>
  <c r="H82" i="15" s="1"/>
  <c r="D24" i="15"/>
  <c r="F24" i="15" s="1"/>
  <c r="G24" i="15" s="1"/>
  <c r="D34" i="15"/>
  <c r="F34" i="15" s="1"/>
  <c r="G34" i="15" s="1"/>
  <c r="D28" i="15"/>
  <c r="F28" i="15" s="1"/>
  <c r="G28" i="15" s="1"/>
  <c r="D977" i="15"/>
  <c r="F977" i="15" s="1"/>
  <c r="D23" i="15"/>
  <c r="F23" i="15" s="1"/>
  <c r="G23" i="15" s="1"/>
  <c r="D213" i="15"/>
  <c r="F213" i="15" s="1"/>
  <c r="D978" i="15"/>
  <c r="F978" i="15" s="1"/>
  <c r="D20" i="15"/>
  <c r="F20" i="15" s="1"/>
  <c r="G20" i="15" s="1"/>
  <c r="D48" i="15"/>
  <c r="F48" i="15" s="1"/>
  <c r="G48" i="15" s="1"/>
  <c r="I48" i="15" s="1"/>
  <c r="D38" i="15"/>
  <c r="F38" i="15" s="1"/>
  <c r="G38" i="15" s="1"/>
  <c r="D26" i="15"/>
  <c r="F26" i="15" s="1"/>
  <c r="G26" i="15" s="1"/>
  <c r="H26" i="15" s="1"/>
  <c r="D16" i="15"/>
  <c r="F16" i="15" s="1"/>
  <c r="G16" i="15" s="1"/>
  <c r="I16" i="15" s="1"/>
  <c r="D60" i="15"/>
  <c r="F60" i="15" s="1"/>
  <c r="G60" i="15" s="1"/>
  <c r="D64" i="15"/>
  <c r="F64" i="15" s="1"/>
  <c r="G64" i="15" s="1"/>
  <c r="D31" i="15"/>
  <c r="F31" i="15" s="1"/>
  <c r="G31" i="15" s="1"/>
  <c r="H31" i="15" s="1"/>
  <c r="D62" i="15"/>
  <c r="F62" i="15" s="1"/>
  <c r="G62" i="15" s="1"/>
  <c r="D19" i="15"/>
  <c r="F19" i="15" s="1"/>
  <c r="G19" i="15" s="1"/>
  <c r="H19" i="15" s="1"/>
  <c r="D30" i="15"/>
  <c r="F30" i="15" s="1"/>
  <c r="G30" i="15" s="1"/>
  <c r="H30" i="15" s="1"/>
  <c r="D210" i="15"/>
  <c r="F210" i="15" s="1"/>
  <c r="G210" i="15" s="1"/>
  <c r="D211" i="15"/>
  <c r="F211" i="15" s="1"/>
  <c r="D217" i="15"/>
  <c r="F217" i="15" s="1"/>
  <c r="G217" i="15" s="1"/>
  <c r="H217" i="15" s="1"/>
  <c r="D220" i="15"/>
  <c r="F220" i="15" s="1"/>
  <c r="G220" i="15" s="1"/>
  <c r="I220" i="15" s="1"/>
  <c r="D40" i="15"/>
  <c r="F40" i="15" s="1"/>
  <c r="G40" i="15" s="1"/>
  <c r="H40" i="15" s="1"/>
  <c r="D49" i="15"/>
  <c r="F49" i="15" s="1"/>
  <c r="G49" i="15" s="1"/>
  <c r="D17" i="15"/>
  <c r="F17" i="15" s="1"/>
  <c r="G17" i="15" s="1"/>
  <c r="D50" i="15"/>
  <c r="F50" i="15" s="1"/>
  <c r="G50" i="15" s="1"/>
  <c r="D51" i="15"/>
  <c r="F51" i="15" s="1"/>
  <c r="D216" i="15"/>
  <c r="F216" i="15" s="1"/>
  <c r="G216" i="15" s="1"/>
  <c r="H216" i="15" s="1"/>
  <c r="D79" i="15"/>
  <c r="F79" i="15" s="1"/>
  <c r="G79" i="15" s="1"/>
  <c r="H79" i="15" s="1"/>
  <c r="D81" i="15"/>
  <c r="F81" i="15" s="1"/>
  <c r="G81" i="15" s="1"/>
  <c r="H81" i="15" s="1"/>
  <c r="D11" i="15"/>
  <c r="F11" i="15" s="1"/>
  <c r="G11" i="15" s="1"/>
  <c r="H11" i="15" s="1"/>
  <c r="D221" i="15"/>
  <c r="F221" i="15" s="1"/>
  <c r="G221" i="15" s="1"/>
  <c r="D39" i="15"/>
  <c r="F39" i="15" s="1"/>
  <c r="G39" i="15" s="1"/>
  <c r="H39" i="15" s="1"/>
  <c r="D41" i="15"/>
  <c r="F41" i="15" s="1"/>
  <c r="G41" i="15" s="1"/>
  <c r="H41" i="15" s="1"/>
  <c r="D42" i="15"/>
  <c r="F42" i="15" s="1"/>
  <c r="G42" i="15" s="1"/>
  <c r="D53" i="15"/>
  <c r="F53" i="15" s="1"/>
  <c r="G53" i="15" s="1"/>
  <c r="H53" i="15" s="1"/>
  <c r="D18" i="15"/>
  <c r="F18" i="15" s="1"/>
  <c r="G18" i="15" s="1"/>
  <c r="H18" i="15" s="1"/>
  <c r="D33" i="15"/>
  <c r="F33" i="15" s="1"/>
  <c r="G33" i="15" s="1"/>
  <c r="D223" i="15"/>
  <c r="F223" i="15" s="1"/>
  <c r="G223" i="15" s="1"/>
  <c r="I223" i="15" s="1"/>
  <c r="D12" i="15"/>
  <c r="F12" i="15" s="1"/>
  <c r="G12" i="15" s="1"/>
  <c r="H12" i="15" s="1"/>
  <c r="D58" i="15"/>
  <c r="F58" i="15" s="1"/>
  <c r="G58" i="15" s="1"/>
  <c r="D44" i="15"/>
  <c r="F44" i="15" s="1"/>
  <c r="G44" i="15" s="1"/>
  <c r="I44" i="15" s="1"/>
  <c r="D32" i="15"/>
  <c r="F32" i="15" s="1"/>
  <c r="G32" i="15" s="1"/>
  <c r="D22" i="15"/>
  <c r="F22" i="15" s="1"/>
  <c r="G22" i="15" s="1"/>
  <c r="I22" i="15" s="1"/>
  <c r="D222" i="15"/>
  <c r="F222" i="15" s="1"/>
  <c r="G222" i="15" s="1"/>
  <c r="H222" i="15" s="1"/>
  <c r="D25" i="15"/>
  <c r="F25" i="15" s="1"/>
  <c r="G25" i="15" s="1"/>
  <c r="H25" i="15" s="1"/>
  <c r="D27" i="15"/>
  <c r="F27" i="15" s="1"/>
  <c r="G27" i="15" s="1"/>
  <c r="D13" i="15"/>
  <c r="F13" i="15" s="1"/>
  <c r="G13" i="15" s="1"/>
  <c r="H13" i="15" s="1"/>
  <c r="D14" i="15"/>
  <c r="F14" i="15" s="1"/>
  <c r="G14" i="15" s="1"/>
  <c r="H14" i="15" s="1"/>
  <c r="D15" i="15"/>
  <c r="F15" i="15" s="1"/>
  <c r="G15" i="15" s="1"/>
  <c r="D29" i="15"/>
  <c r="F29" i="15" s="1"/>
  <c r="G29" i="15" s="1"/>
  <c r="H29" i="15" s="1"/>
  <c r="D45" i="15"/>
  <c r="F45" i="15" s="1"/>
  <c r="G45" i="15" s="1"/>
  <c r="H45" i="15" s="1"/>
  <c r="D47" i="15"/>
  <c r="F47" i="15" s="1"/>
  <c r="G47" i="15" s="1"/>
  <c r="H47" i="15" s="1"/>
  <c r="D219" i="15"/>
  <c r="F219" i="15" s="1"/>
  <c r="G219" i="15" s="1"/>
  <c r="H219" i="15" s="1"/>
  <c r="D43" i="15"/>
  <c r="F43" i="15" s="1"/>
  <c r="G43" i="15" s="1"/>
  <c r="I43" i="15" s="1"/>
  <c r="D21" i="15"/>
  <c r="F21" i="15" s="1"/>
  <c r="G21" i="15" s="1"/>
  <c r="D46" i="15"/>
  <c r="F46" i="15" s="1"/>
  <c r="G46" i="15" s="1"/>
  <c r="H46" i="15" s="1"/>
  <c r="D52" i="15"/>
  <c r="F52" i="15" s="1"/>
  <c r="I30" i="15"/>
  <c r="H21" i="15"/>
  <c r="I21" i="15"/>
  <c r="I210" i="15"/>
  <c r="H210" i="15"/>
  <c r="I47" i="15"/>
  <c r="H62" i="15"/>
  <c r="I62" i="15"/>
  <c r="I15" i="15"/>
  <c r="H15" i="15"/>
  <c r="H60" i="15"/>
  <c r="I60" i="15"/>
  <c r="I222" i="15"/>
  <c r="I38" i="15"/>
  <c r="H38" i="15"/>
  <c r="I32" i="15"/>
  <c r="H32" i="15"/>
  <c r="H44" i="15"/>
  <c r="H33" i="15"/>
  <c r="I33" i="15"/>
  <c r="H20" i="15"/>
  <c r="I20" i="15"/>
  <c r="I53" i="15"/>
  <c r="H42" i="15"/>
  <c r="I42" i="15"/>
  <c r="I11" i="15"/>
  <c r="I23" i="15"/>
  <c r="H23" i="15"/>
  <c r="H220" i="15"/>
  <c r="I46" i="15"/>
  <c r="H43" i="15"/>
  <c r="H64" i="15"/>
  <c r="I64" i="15"/>
  <c r="I29" i="15"/>
  <c r="H16" i="15"/>
  <c r="I27" i="15"/>
  <c r="H27" i="15"/>
  <c r="H48" i="15"/>
  <c r="H22" i="15"/>
  <c r="I58" i="15"/>
  <c r="H58" i="15"/>
  <c r="H223" i="15"/>
  <c r="I41" i="15"/>
  <c r="H221" i="15"/>
  <c r="I221" i="15"/>
  <c r="I216" i="15"/>
  <c r="E1281" i="15"/>
  <c r="E1139" i="15"/>
  <c r="E555" i="15"/>
  <c r="E229" i="15"/>
  <c r="I50" i="15" l="1"/>
  <c r="H50" i="15"/>
  <c r="H17" i="15"/>
  <c r="I17" i="15"/>
  <c r="H49" i="15"/>
  <c r="I49" i="15"/>
  <c r="G977" i="15"/>
  <c r="H24" i="15"/>
  <c r="I24" i="15"/>
  <c r="G51" i="15"/>
  <c r="H28" i="15"/>
  <c r="I28" i="15"/>
  <c r="I34" i="15"/>
  <c r="H34" i="15"/>
  <c r="D169" i="15"/>
  <c r="F169" i="15" s="1"/>
  <c r="D132" i="15"/>
  <c r="F132" i="15" s="1"/>
  <c r="D160" i="15"/>
  <c r="F160" i="15" s="1"/>
  <c r="D87" i="15"/>
  <c r="F87" i="15" s="1"/>
  <c r="D108" i="15"/>
  <c r="F108" i="15" s="1"/>
  <c r="D120" i="15"/>
  <c r="F120" i="15" s="1"/>
  <c r="D136" i="15"/>
  <c r="F136" i="15" s="1"/>
  <c r="D147" i="15"/>
  <c r="F147" i="15" s="1"/>
  <c r="D172" i="15"/>
  <c r="F172" i="15" s="1"/>
  <c r="D159" i="15"/>
  <c r="F159" i="15" s="1"/>
  <c r="D140" i="15"/>
  <c r="F140" i="15" s="1"/>
  <c r="D175" i="15"/>
  <c r="F175" i="15" s="1"/>
  <c r="D95" i="15"/>
  <c r="F95" i="15" s="1"/>
  <c r="D116" i="15"/>
  <c r="F116" i="15" s="1"/>
  <c r="D99" i="15"/>
  <c r="F99" i="15" s="1"/>
  <c r="D112" i="15"/>
  <c r="F112" i="15" s="1"/>
  <c r="D128" i="15"/>
  <c r="F128" i="15" s="1"/>
  <c r="D150" i="15"/>
  <c r="F150" i="15" s="1"/>
  <c r="D153" i="15"/>
  <c r="F153" i="15" s="1"/>
  <c r="D185" i="15"/>
  <c r="F185" i="15" s="1"/>
  <c r="D164" i="15"/>
  <c r="F164" i="15" s="1"/>
  <c r="D166" i="15"/>
  <c r="F166" i="15" s="1"/>
  <c r="D144" i="15"/>
  <c r="F144" i="15" s="1"/>
  <c r="D178" i="15"/>
  <c r="F178" i="15" s="1"/>
  <c r="D182" i="15"/>
  <c r="F182" i="15" s="1"/>
  <c r="D91" i="15"/>
  <c r="F91" i="15" s="1"/>
  <c r="D104" i="15"/>
  <c r="F104" i="15" s="1"/>
  <c r="D124" i="15"/>
  <c r="F124" i="15" s="1"/>
  <c r="D155" i="15"/>
  <c r="F155" i="15" s="1"/>
  <c r="D162" i="15"/>
  <c r="F162" i="15" s="1"/>
  <c r="D157" i="15"/>
  <c r="F157" i="15" s="1"/>
  <c r="D279" i="15"/>
  <c r="F279" i="15" s="1"/>
  <c r="G279" i="15" s="1"/>
  <c r="D69" i="15"/>
  <c r="F69" i="15" s="1"/>
  <c r="G69" i="15" s="1"/>
  <c r="D301" i="15"/>
  <c r="F301" i="15" s="1"/>
  <c r="G301" i="15" s="1"/>
  <c r="D298" i="15"/>
  <c r="F298" i="15" s="1"/>
  <c r="G298" i="15" s="1"/>
  <c r="D304" i="15"/>
  <c r="F304" i="15" s="1"/>
  <c r="G304" i="15" s="1"/>
  <c r="H304" i="15" s="1"/>
  <c r="D305" i="15"/>
  <c r="F305" i="15" s="1"/>
  <c r="G305" i="15" s="1"/>
  <c r="H305" i="15" s="1"/>
  <c r="D306" i="15"/>
  <c r="F306" i="15" s="1"/>
  <c r="G306" i="15" s="1"/>
  <c r="I306" i="15" s="1"/>
  <c r="D619" i="15"/>
  <c r="F619" i="15" s="1"/>
  <c r="D77" i="15"/>
  <c r="F77" i="15" s="1"/>
  <c r="G77" i="15" s="1"/>
  <c r="D302" i="15"/>
  <c r="F302" i="15" s="1"/>
  <c r="G302" i="15" s="1"/>
  <c r="H302" i="15" s="1"/>
  <c r="D303" i="15"/>
  <c r="F303" i="15" s="1"/>
  <c r="G303" i="15" s="1"/>
  <c r="D287" i="15"/>
  <c r="F287" i="15" s="1"/>
  <c r="G287" i="15" s="1"/>
  <c r="H287" i="15" s="1"/>
  <c r="D277" i="15"/>
  <c r="F277" i="15" s="1"/>
  <c r="G277" i="15" s="1"/>
  <c r="D68" i="15"/>
  <c r="F68" i="15" s="1"/>
  <c r="G68" i="15" s="1"/>
  <c r="D283" i="15"/>
  <c r="F283" i="15" s="1"/>
  <c r="G283" i="15" s="1"/>
  <c r="D70" i="15"/>
  <c r="F70" i="15" s="1"/>
  <c r="G70" i="15" s="1"/>
  <c r="D291" i="15"/>
  <c r="F291" i="15" s="1"/>
  <c r="G291" i="15" s="1"/>
  <c r="H291" i="15" s="1"/>
  <c r="D294" i="15"/>
  <c r="F294" i="15" s="1"/>
  <c r="G294" i="15" s="1"/>
  <c r="I294" i="15" s="1"/>
  <c r="D822" i="15"/>
  <c r="F822" i="15" s="1"/>
  <c r="D281" i="15"/>
  <c r="F281" i="15" s="1"/>
  <c r="G281" i="15" s="1"/>
  <c r="D290" i="15"/>
  <c r="F290" i="15" s="1"/>
  <c r="G290" i="15" s="1"/>
  <c r="H290" i="15" s="1"/>
  <c r="D293" i="15"/>
  <c r="F293" i="15" s="1"/>
  <c r="G293" i="15" s="1"/>
  <c r="H293" i="15" s="1"/>
  <c r="D296" i="15"/>
  <c r="F296" i="15" s="1"/>
  <c r="G296" i="15" s="1"/>
  <c r="D285" i="15"/>
  <c r="F285" i="15" s="1"/>
  <c r="G285" i="15" s="1"/>
  <c r="H285" i="15" s="1"/>
  <c r="D289" i="15"/>
  <c r="F289" i="15" s="1"/>
  <c r="G289" i="15" s="1"/>
  <c r="D299" i="15"/>
  <c r="F299" i="15" s="1"/>
  <c r="G299" i="15" s="1"/>
  <c r="D284" i="15"/>
  <c r="F284" i="15" s="1"/>
  <c r="G284" i="15" s="1"/>
  <c r="D297" i="15"/>
  <c r="F297" i="15" s="1"/>
  <c r="G297" i="15" s="1"/>
  <c r="D462" i="15"/>
  <c r="F462" i="15" s="1"/>
  <c r="D518" i="15"/>
  <c r="F518" i="15" s="1"/>
  <c r="D552" i="15"/>
  <c r="F552" i="15" s="1"/>
  <c r="D581" i="15"/>
  <c r="F581" i="15" s="1"/>
  <c r="D622" i="15"/>
  <c r="F622" i="15" s="1"/>
  <c r="G622" i="15" s="1"/>
  <c r="D400" i="15"/>
  <c r="F400" i="15" s="1"/>
  <c r="G400" i="15" s="1"/>
  <c r="D151" i="15"/>
  <c r="F151" i="15" s="1"/>
  <c r="D192" i="15"/>
  <c r="F192" i="15" s="1"/>
  <c r="D229" i="15"/>
  <c r="F229" i="15" s="1"/>
  <c r="D248" i="15"/>
  <c r="F248" i="15" s="1"/>
  <c r="D256" i="15"/>
  <c r="F256" i="15" s="1"/>
  <c r="D263" i="15"/>
  <c r="F263" i="15" s="1"/>
  <c r="D933" i="15"/>
  <c r="F933" i="15" s="1"/>
  <c r="D963" i="15"/>
  <c r="F963" i="15" s="1"/>
  <c r="D626" i="15"/>
  <c r="F626" i="15" s="1"/>
  <c r="G626" i="15" s="1"/>
  <c r="D385" i="15"/>
  <c r="F385" i="15" s="1"/>
  <c r="D1021" i="15"/>
  <c r="F1021" i="15" s="1"/>
  <c r="D1341" i="15"/>
  <c r="F1341" i="15" s="1"/>
  <c r="D939" i="15"/>
  <c r="F939" i="15" s="1"/>
  <c r="D960" i="15"/>
  <c r="F960" i="15" s="1"/>
  <c r="D271" i="15"/>
  <c r="F271" i="15" s="1"/>
  <c r="D235" i="15"/>
  <c r="F235" i="15" s="1"/>
  <c r="D273" i="15"/>
  <c r="F273" i="15" s="1"/>
  <c r="D951" i="15"/>
  <c r="F951" i="15" s="1"/>
  <c r="D1030" i="15"/>
  <c r="F1030" i="15" s="1"/>
  <c r="D1038" i="15"/>
  <c r="F1038" i="15" s="1"/>
  <c r="D494" i="15"/>
  <c r="F494" i="15" s="1"/>
  <c r="D526" i="15"/>
  <c r="F526" i="15" s="1"/>
  <c r="D555" i="15"/>
  <c r="F555" i="15" s="1"/>
  <c r="D585" i="15"/>
  <c r="F585" i="15" s="1"/>
  <c r="D393" i="15"/>
  <c r="F393" i="15" s="1"/>
  <c r="D1143" i="15"/>
  <c r="F1143" i="15" s="1"/>
  <c r="D1461" i="15"/>
  <c r="F1461" i="15" s="1"/>
  <c r="D1472" i="15"/>
  <c r="F1472" i="15" s="1"/>
  <c r="D942" i="15"/>
  <c r="F942" i="15" s="1"/>
  <c r="D966" i="15"/>
  <c r="F966" i="15" s="1"/>
  <c r="D238" i="15"/>
  <c r="F238" i="15" s="1"/>
  <c r="D186" i="15"/>
  <c r="F186" i="15" s="1"/>
  <c r="D232" i="15"/>
  <c r="F232" i="15" s="1"/>
  <c r="D251" i="15"/>
  <c r="F251" i="15" s="1"/>
  <c r="D259" i="15"/>
  <c r="F259" i="15" s="1"/>
  <c r="D269" i="15"/>
  <c r="F269" i="15" s="1"/>
  <c r="D957" i="15"/>
  <c r="F957" i="15" s="1"/>
  <c r="D1034" i="15"/>
  <c r="F1034" i="15" s="1"/>
  <c r="D1082" i="15"/>
  <c r="F1082" i="15" s="1"/>
  <c r="G1082" i="15" s="1"/>
  <c r="D93" i="15"/>
  <c r="F93" i="15" s="1"/>
  <c r="D101" i="15"/>
  <c r="F101" i="15" s="1"/>
  <c r="D110" i="15"/>
  <c r="F110" i="15" s="1"/>
  <c r="D118" i="15"/>
  <c r="F118" i="15" s="1"/>
  <c r="D126" i="15"/>
  <c r="F126" i="15" s="1"/>
  <c r="D134" i="15"/>
  <c r="F134" i="15" s="1"/>
  <c r="D142" i="15"/>
  <c r="F142" i="15" s="1"/>
  <c r="D613" i="15"/>
  <c r="F613" i="15" s="1"/>
  <c r="D510" i="15"/>
  <c r="F510" i="15" s="1"/>
  <c r="D549" i="15"/>
  <c r="F549" i="15" s="1"/>
  <c r="D577" i="15"/>
  <c r="F577" i="15" s="1"/>
  <c r="D620" i="15"/>
  <c r="F620" i="15" s="1"/>
  <c r="D377" i="15"/>
  <c r="F377" i="15" s="1"/>
  <c r="D1135" i="15"/>
  <c r="F1135" i="15" s="1"/>
  <c r="D89" i="15"/>
  <c r="F89" i="15" s="1"/>
  <c r="D97" i="15"/>
  <c r="F97" i="15" s="1"/>
  <c r="D106" i="15"/>
  <c r="F106" i="15" s="1"/>
  <c r="D114" i="15"/>
  <c r="F114" i="15" s="1"/>
  <c r="D122" i="15"/>
  <c r="F122" i="15" s="1"/>
  <c r="D130" i="15"/>
  <c r="F130" i="15" s="1"/>
  <c r="D138" i="15"/>
  <c r="F138" i="15" s="1"/>
  <c r="D148" i="15"/>
  <c r="F148" i="15" s="1"/>
  <c r="D1151" i="15"/>
  <c r="F1151" i="15" s="1"/>
  <c r="D1183" i="15"/>
  <c r="F1183" i="15" s="1"/>
  <c r="D1227" i="15"/>
  <c r="F1227" i="15" s="1"/>
  <c r="D1255" i="15"/>
  <c r="F1255" i="15" s="1"/>
  <c r="D502" i="15"/>
  <c r="F502" i="15" s="1"/>
  <c r="D534" i="15"/>
  <c r="F534" i="15" s="1"/>
  <c r="D558" i="15"/>
  <c r="F558" i="15" s="1"/>
  <c r="D592" i="15"/>
  <c r="F592" i="15" s="1"/>
  <c r="D1139" i="15"/>
  <c r="F1139" i="15" s="1"/>
  <c r="D1177" i="15"/>
  <c r="F1177" i="15" s="1"/>
  <c r="D1223" i="15"/>
  <c r="F1223" i="15" s="1"/>
  <c r="D1249" i="15"/>
  <c r="F1249" i="15" s="1"/>
  <c r="D1268" i="15"/>
  <c r="F1268" i="15" s="1"/>
  <c r="D1323" i="15"/>
  <c r="F1323" i="15" s="1"/>
  <c r="D373" i="15"/>
  <c r="F373" i="15" s="1"/>
  <c r="D610" i="15"/>
  <c r="F610" i="15" s="1"/>
  <c r="D1042" i="15"/>
  <c r="F1042" i="15" s="1"/>
  <c r="D1345" i="15"/>
  <c r="F1345" i="15" s="1"/>
  <c r="D948" i="15"/>
  <c r="F948" i="15" s="1"/>
  <c r="D999" i="15"/>
  <c r="F999" i="15" s="1"/>
  <c r="D196" i="15"/>
  <c r="F196" i="15" s="1"/>
  <c r="D245" i="15"/>
  <c r="F245" i="15" s="1"/>
  <c r="D145" i="15"/>
  <c r="F145" i="15" s="1"/>
  <c r="D1262" i="15"/>
  <c r="F1262" i="15" s="1"/>
  <c r="D1290" i="15"/>
  <c r="F1290" i="15" s="1"/>
  <c r="D1333" i="15"/>
  <c r="F1333" i="15" s="1"/>
  <c r="D401" i="15"/>
  <c r="F401" i="15" s="1"/>
  <c r="G401" i="15" s="1"/>
  <c r="D381" i="15"/>
  <c r="F381" i="15" s="1"/>
  <c r="D589" i="15"/>
  <c r="F589" i="15" s="1"/>
  <c r="D598" i="15"/>
  <c r="F598" i="15" s="1"/>
  <c r="D498" i="15"/>
  <c r="F498" i="15" s="1"/>
  <c r="D530" i="15"/>
  <c r="F530" i="15" s="1"/>
  <c r="D621" i="15"/>
  <c r="F621" i="15" s="1"/>
  <c r="G621" i="15" s="1"/>
  <c r="D1166" i="15"/>
  <c r="F1166" i="15" s="1"/>
  <c r="D1471" i="15"/>
  <c r="F1471" i="15" s="1"/>
  <c r="D1477" i="15"/>
  <c r="F1477" i="15" s="1"/>
  <c r="D954" i="15"/>
  <c r="F954" i="15" s="1"/>
  <c r="D456" i="15"/>
  <c r="F456" i="15" s="1"/>
  <c r="D514" i="15"/>
  <c r="F514" i="15" s="1"/>
  <c r="D567" i="15"/>
  <c r="F567" i="15" s="1"/>
  <c r="D506" i="15"/>
  <c r="F506" i="15" s="1"/>
  <c r="D538" i="15"/>
  <c r="F538" i="15" s="1"/>
  <c r="D1026" i="15"/>
  <c r="F1026" i="15" s="1"/>
  <c r="D1155" i="15"/>
  <c r="F1155" i="15" s="1"/>
  <c r="D1170" i="15"/>
  <c r="F1170" i="15" s="1"/>
  <c r="D1180" i="15"/>
  <c r="F1180" i="15" s="1"/>
  <c r="D1252" i="15"/>
  <c r="F1252" i="15" s="1"/>
  <c r="D1265" i="15"/>
  <c r="F1265" i="15" s="1"/>
  <c r="D1272" i="15"/>
  <c r="F1272" i="15" s="1"/>
  <c r="D1275" i="15"/>
  <c r="F1275" i="15" s="1"/>
  <c r="D1281" i="15"/>
  <c r="F1281" i="15" s="1"/>
  <c r="D1287" i="15"/>
  <c r="F1287" i="15" s="1"/>
  <c r="D1294" i="15"/>
  <c r="F1294" i="15" s="1"/>
  <c r="D1320" i="15"/>
  <c r="F1320" i="15" s="1"/>
  <c r="D1343" i="15"/>
  <c r="F1343" i="15" s="1"/>
  <c r="D624" i="15"/>
  <c r="F624" i="15" s="1"/>
  <c r="G624" i="15" s="1"/>
  <c r="D1465" i="15"/>
  <c r="F1465" i="15" s="1"/>
  <c r="D1147" i="15"/>
  <c r="F1147" i="15" s="1"/>
  <c r="D1162" i="15"/>
  <c r="F1162" i="15" s="1"/>
  <c r="D1174" i="15"/>
  <c r="F1174" i="15" s="1"/>
  <c r="D1219" i="15"/>
  <c r="F1219" i="15" s="1"/>
  <c r="D1258" i="15"/>
  <c r="F1258" i="15" s="1"/>
  <c r="D1271" i="15"/>
  <c r="F1271" i="15" s="1"/>
  <c r="D1284" i="15"/>
  <c r="F1284" i="15" s="1"/>
  <c r="D1293" i="15"/>
  <c r="F1293" i="15" s="1"/>
  <c r="D1339" i="15"/>
  <c r="F1339" i="15" s="1"/>
  <c r="D1468" i="15"/>
  <c r="F1468" i="15" s="1"/>
  <c r="D183" i="15"/>
  <c r="F183" i="15" s="1"/>
  <c r="D267" i="15"/>
  <c r="F267" i="15" s="1"/>
  <c r="D226" i="15"/>
  <c r="F226" i="15" s="1"/>
  <c r="D241" i="15"/>
  <c r="F241" i="15" s="1"/>
  <c r="D945" i="15"/>
  <c r="F945" i="15" s="1"/>
  <c r="D1017" i="15"/>
  <c r="F1017" i="15" s="1"/>
  <c r="D369" i="15"/>
  <c r="F369" i="15" s="1"/>
  <c r="D628" i="15"/>
  <c r="F628" i="15" s="1"/>
  <c r="G628" i="15" s="1"/>
  <c r="D466" i="15"/>
  <c r="F466" i="15" s="1"/>
  <c r="D522" i="15"/>
  <c r="F522" i="15" s="1"/>
  <c r="D595" i="15"/>
  <c r="F595" i="15" s="1"/>
  <c r="D623" i="15"/>
  <c r="F623" i="15" s="1"/>
  <c r="G623" i="15" s="1"/>
  <c r="D1523" i="15"/>
  <c r="F1523" i="15" s="1"/>
  <c r="D489" i="15"/>
  <c r="F489" i="15" s="1"/>
  <c r="G489" i="15" s="1"/>
  <c r="D392" i="15"/>
  <c r="F392" i="15" s="1"/>
  <c r="D1059" i="15"/>
  <c r="F1059" i="15" s="1"/>
  <c r="G1059" i="15" s="1"/>
  <c r="D488" i="15"/>
  <c r="F488" i="15" s="1"/>
  <c r="G488" i="15" s="1"/>
  <c r="D490" i="15"/>
  <c r="F490" i="15" s="1"/>
  <c r="G490" i="15" s="1"/>
  <c r="D391" i="15"/>
  <c r="F391" i="15" s="1"/>
  <c r="D541" i="15"/>
  <c r="F541" i="15" s="1"/>
  <c r="G541" i="15" s="1"/>
  <c r="D190" i="15"/>
  <c r="F190" i="15" s="1"/>
  <c r="D606" i="15"/>
  <c r="F606" i="15" s="1"/>
  <c r="G606" i="15" s="1"/>
  <c r="D690" i="15"/>
  <c r="F690" i="15" s="1"/>
  <c r="D676" i="15"/>
  <c r="F676" i="15" s="1"/>
  <c r="D716" i="15"/>
  <c r="F716" i="15" s="1"/>
  <c r="D605" i="15"/>
  <c r="F605" i="15" s="1"/>
  <c r="G605" i="15" s="1"/>
  <c r="D707" i="15"/>
  <c r="F707" i="15" s="1"/>
  <c r="D539" i="15"/>
  <c r="F539" i="15" s="1"/>
  <c r="D194" i="15"/>
  <c r="F194" i="15" s="1"/>
  <c r="D693" i="15"/>
  <c r="F693" i="15" s="1"/>
  <c r="D696" i="15"/>
  <c r="F696" i="15" s="1"/>
  <c r="D687" i="15"/>
  <c r="F687" i="15" s="1"/>
  <c r="D1532" i="15"/>
  <c r="F1532" i="15" s="1"/>
  <c r="D683" i="15"/>
  <c r="F683" i="15" s="1"/>
  <c r="D680" i="15"/>
  <c r="F680" i="15" s="1"/>
  <c r="D1534" i="15"/>
  <c r="F1534" i="15" s="1"/>
  <c r="G1534" i="15" s="1"/>
  <c r="D1533" i="15"/>
  <c r="F1533" i="15" s="1"/>
  <c r="G1533" i="15" s="1"/>
  <c r="D1520" i="15"/>
  <c r="F1520" i="15" s="1"/>
  <c r="G1520" i="15" s="1"/>
  <c r="D1593" i="15"/>
  <c r="F1593" i="15" s="1"/>
  <c r="G1593" i="15" s="1"/>
  <c r="D1588" i="15"/>
  <c r="F1588" i="15" s="1"/>
  <c r="G1588" i="15" s="1"/>
  <c r="D1586" i="15"/>
  <c r="F1586" i="15" s="1"/>
  <c r="G1586" i="15" s="1"/>
  <c r="D1589" i="15"/>
  <c r="F1589" i="15" s="1"/>
  <c r="G1589" i="15" s="1"/>
  <c r="D1592" i="15"/>
  <c r="F1592" i="15" s="1"/>
  <c r="G1592" i="15" s="1"/>
  <c r="D1570" i="15"/>
  <c r="F1570" i="15" s="1"/>
  <c r="G1570" i="15" s="1"/>
  <c r="D1564" i="15"/>
  <c r="F1564" i="15" s="1"/>
  <c r="G1564" i="15" s="1"/>
  <c r="D1124" i="15"/>
  <c r="F1124" i="15" s="1"/>
  <c r="G1124" i="15" s="1"/>
  <c r="D1303" i="15"/>
  <c r="F1303" i="15" s="1"/>
  <c r="G1303" i="15" s="1"/>
  <c r="D1361" i="15"/>
  <c r="F1361" i="15" s="1"/>
  <c r="G1361" i="15" s="1"/>
  <c r="D1368" i="15"/>
  <c r="F1368" i="15" s="1"/>
  <c r="G1368" i="15" s="1"/>
  <c r="D1376" i="15"/>
  <c r="F1376" i="15" s="1"/>
  <c r="G1376" i="15" s="1"/>
  <c r="D1384" i="15"/>
  <c r="F1384" i="15" s="1"/>
  <c r="G1384" i="15" s="1"/>
  <c r="D1449" i="15"/>
  <c r="F1449" i="15" s="1"/>
  <c r="G1449" i="15" s="1"/>
  <c r="D1458" i="15"/>
  <c r="F1458" i="15" s="1"/>
  <c r="G1458" i="15" s="1"/>
  <c r="D1482" i="15"/>
  <c r="F1482" i="15" s="1"/>
  <c r="G1482" i="15" s="1"/>
  <c r="D614" i="15"/>
  <c r="F614" i="15" s="1"/>
  <c r="D187" i="15"/>
  <c r="F187" i="15" s="1"/>
  <c r="D201" i="15"/>
  <c r="F201" i="15" s="1"/>
  <c r="D258" i="15"/>
  <c r="F258" i="15" s="1"/>
  <c r="D268" i="15"/>
  <c r="F268" i="15" s="1"/>
  <c r="G268" i="15" s="1"/>
  <c r="D272" i="15"/>
  <c r="F272" i="15" s="1"/>
  <c r="D184" i="15"/>
  <c r="F184" i="15" s="1"/>
  <c r="G182" i="15" s="1"/>
  <c r="D203" i="15"/>
  <c r="F203" i="15" s="1"/>
  <c r="D205" i="15"/>
  <c r="F205" i="15" s="1"/>
  <c r="D342" i="15"/>
  <c r="F342" i="15" s="1"/>
  <c r="D350" i="15"/>
  <c r="F350" i="15" s="1"/>
  <c r="D357" i="15"/>
  <c r="F357" i="15" s="1"/>
  <c r="D364" i="15"/>
  <c r="F364" i="15" s="1"/>
  <c r="D387" i="15"/>
  <c r="F387" i="15" s="1"/>
  <c r="D395" i="15"/>
  <c r="F395" i="15" s="1"/>
  <c r="D448" i="15"/>
  <c r="F448" i="15" s="1"/>
  <c r="D449" i="15"/>
  <c r="F449" i="15" s="1"/>
  <c r="D479" i="15"/>
  <c r="F479" i="15" s="1"/>
  <c r="D482" i="15"/>
  <c r="F482" i="15" s="1"/>
  <c r="D563" i="15"/>
  <c r="F563" i="15" s="1"/>
  <c r="D588" i="15"/>
  <c r="F588" i="15" s="1"/>
  <c r="G588" i="15" s="1"/>
  <c r="D340" i="15"/>
  <c r="F340" i="15" s="1"/>
  <c r="D356" i="15"/>
  <c r="F356" i="15" s="1"/>
  <c r="G356" i="15" s="1"/>
  <c r="D367" i="15"/>
  <c r="F367" i="15" s="1"/>
  <c r="D388" i="15"/>
  <c r="F388" i="15" s="1"/>
  <c r="D463" i="15"/>
  <c r="F463" i="15" s="1"/>
  <c r="D464" i="15"/>
  <c r="F464" i="15" s="1"/>
  <c r="D480" i="15"/>
  <c r="F480" i="15" s="1"/>
  <c r="D545" i="15"/>
  <c r="F545" i="15" s="1"/>
  <c r="D569" i="15"/>
  <c r="F569" i="15" s="1"/>
  <c r="D587" i="15"/>
  <c r="F587" i="15" s="1"/>
  <c r="G587" i="15" s="1"/>
  <c r="D906" i="15"/>
  <c r="F906" i="15" s="1"/>
  <c r="D1009" i="15"/>
  <c r="F1009" i="15" s="1"/>
  <c r="D1050" i="15"/>
  <c r="F1050" i="15" s="1"/>
  <c r="D1051" i="15"/>
  <c r="F1051" i="15" s="1"/>
  <c r="D1054" i="15"/>
  <c r="F1054" i="15" s="1"/>
  <c r="D1055" i="15"/>
  <c r="F1055" i="15" s="1"/>
  <c r="D1086" i="15"/>
  <c r="F1086" i="15" s="1"/>
  <c r="G1086" i="15" s="1"/>
  <c r="D1112" i="15"/>
  <c r="F1112" i="15" s="1"/>
  <c r="D1120" i="15"/>
  <c r="F1120" i="15" s="1"/>
  <c r="G1120" i="15" s="1"/>
  <c r="D1245" i="15"/>
  <c r="F1245" i="15" s="1"/>
  <c r="G1245" i="15" s="1"/>
  <c r="D1328" i="15"/>
  <c r="F1328" i="15" s="1"/>
  <c r="G1328" i="15" s="1"/>
  <c r="D1365" i="15"/>
  <c r="F1365" i="15" s="1"/>
  <c r="G1365" i="15" s="1"/>
  <c r="D1372" i="15"/>
  <c r="F1372" i="15" s="1"/>
  <c r="G1372" i="15" s="1"/>
  <c r="D1380" i="15"/>
  <c r="F1380" i="15" s="1"/>
  <c r="G1380" i="15" s="1"/>
  <c r="D1388" i="15"/>
  <c r="F1388" i="15" s="1"/>
  <c r="G1388" i="15" s="1"/>
  <c r="D1454" i="15"/>
  <c r="F1454" i="15" s="1"/>
  <c r="G1454" i="15" s="1"/>
  <c r="D1466" i="15"/>
  <c r="F1466" i="15" s="1"/>
  <c r="D1478" i="15"/>
  <c r="F1478" i="15" s="1"/>
  <c r="G1478" i="15" s="1"/>
  <c r="D1487" i="15"/>
  <c r="F1487" i="15" s="1"/>
  <c r="D1006" i="15"/>
  <c r="F1006" i="15" s="1"/>
  <c r="D1018" i="15"/>
  <c r="F1018" i="15" s="1"/>
  <c r="D1019" i="15"/>
  <c r="F1019" i="15" s="1"/>
  <c r="D1023" i="15"/>
  <c r="F1023" i="15" s="1"/>
  <c r="D1024" i="15"/>
  <c r="F1024" i="15" s="1"/>
  <c r="D1025" i="15"/>
  <c r="F1025" i="15" s="1"/>
  <c r="D1039" i="15"/>
  <c r="F1039" i="15" s="1"/>
  <c r="D1040" i="15"/>
  <c r="F1040" i="15" s="1"/>
  <c r="D1041" i="15"/>
  <c r="F1041" i="15" s="1"/>
  <c r="D1047" i="15"/>
  <c r="F1047" i="15" s="1"/>
  <c r="D1123" i="15"/>
  <c r="F1123" i="15" s="1"/>
  <c r="G1123" i="15" s="1"/>
  <c r="D1304" i="15"/>
  <c r="F1304" i="15" s="1"/>
  <c r="G1304" i="15" s="1"/>
  <c r="D1362" i="15"/>
  <c r="F1362" i="15" s="1"/>
  <c r="G1362" i="15" s="1"/>
  <c r="D1371" i="15"/>
  <c r="F1371" i="15" s="1"/>
  <c r="G1371" i="15" s="1"/>
  <c r="D1379" i="15"/>
  <c r="F1379" i="15" s="1"/>
  <c r="G1379" i="15" s="1"/>
  <c r="D1387" i="15"/>
  <c r="F1387" i="15" s="1"/>
  <c r="G1387" i="15" s="1"/>
  <c r="D1453" i="15"/>
  <c r="F1453" i="15" s="1"/>
  <c r="G1453" i="15" s="1"/>
  <c r="D266" i="15"/>
  <c r="F266" i="15" s="1"/>
  <c r="G266" i="15" s="1"/>
  <c r="D270" i="15"/>
  <c r="F270" i="15" s="1"/>
  <c r="G270" i="15" s="1"/>
  <c r="D336" i="15"/>
  <c r="F336" i="15" s="1"/>
  <c r="D347" i="15"/>
  <c r="F347" i="15" s="1"/>
  <c r="D353" i="15"/>
  <c r="F353" i="15" s="1"/>
  <c r="D359" i="15"/>
  <c r="F359" i="15" s="1"/>
  <c r="G359" i="15" s="1"/>
  <c r="D447" i="15"/>
  <c r="F447" i="15" s="1"/>
  <c r="G447" i="15" s="1"/>
  <c r="D450" i="15"/>
  <c r="F450" i="15" s="1"/>
  <c r="D491" i="15"/>
  <c r="F491" i="15" s="1"/>
  <c r="D492" i="15"/>
  <c r="F492" i="15" s="1"/>
  <c r="D499" i="15"/>
  <c r="F499" i="15" s="1"/>
  <c r="D500" i="15"/>
  <c r="F500" i="15" s="1"/>
  <c r="D507" i="15"/>
  <c r="F507" i="15" s="1"/>
  <c r="D508" i="15"/>
  <c r="F508" i="15" s="1"/>
  <c r="D515" i="15"/>
  <c r="F515" i="15" s="1"/>
  <c r="D516" i="15"/>
  <c r="F516" i="15" s="1"/>
  <c r="D523" i="15"/>
  <c r="F523" i="15" s="1"/>
  <c r="D524" i="15"/>
  <c r="F524" i="15" s="1"/>
  <c r="D531" i="15"/>
  <c r="F531" i="15" s="1"/>
  <c r="D532" i="15"/>
  <c r="F532" i="15" s="1"/>
  <c r="D540" i="15"/>
  <c r="F540" i="15" s="1"/>
  <c r="D542" i="15"/>
  <c r="F542" i="15" s="1"/>
  <c r="D593" i="15"/>
  <c r="F593" i="15" s="1"/>
  <c r="D599" i="15"/>
  <c r="F599" i="15" s="1"/>
  <c r="D338" i="15"/>
  <c r="F338" i="15" s="1"/>
  <c r="D345" i="15"/>
  <c r="F345" i="15" s="1"/>
  <c r="D360" i="15"/>
  <c r="F360" i="15" s="1"/>
  <c r="D362" i="15"/>
  <c r="F362" i="15" s="1"/>
  <c r="D389" i="15"/>
  <c r="F389" i="15" s="1"/>
  <c r="D1048" i="15"/>
  <c r="F1048" i="15" s="1"/>
  <c r="D1070" i="15"/>
  <c r="F1070" i="15" s="1"/>
  <c r="D1076" i="15"/>
  <c r="F1076" i="15" s="1"/>
  <c r="D1083" i="15"/>
  <c r="F1083" i="15" s="1"/>
  <c r="D1087" i="15"/>
  <c r="F1087" i="15" s="1"/>
  <c r="D1119" i="15"/>
  <c r="F1119" i="15" s="1"/>
  <c r="G1119" i="15" s="1"/>
  <c r="D1145" i="15"/>
  <c r="F1145" i="15" s="1"/>
  <c r="D1149" i="15"/>
  <c r="F1149" i="15" s="1"/>
  <c r="D1156" i="15"/>
  <c r="F1156" i="15" s="1"/>
  <c r="D1158" i="15"/>
  <c r="F1158" i="15" s="1"/>
  <c r="D1300" i="15"/>
  <c r="F1300" i="15" s="1"/>
  <c r="G1300" i="15" s="1"/>
  <c r="D1326" i="15"/>
  <c r="F1326" i="15" s="1"/>
  <c r="G1326" i="15" s="1"/>
  <c r="D1367" i="15"/>
  <c r="F1367" i="15" s="1"/>
  <c r="G1367" i="15" s="1"/>
  <c r="D1375" i="15"/>
  <c r="F1375" i="15" s="1"/>
  <c r="G1375" i="15" s="1"/>
  <c r="D1383" i="15"/>
  <c r="F1383" i="15" s="1"/>
  <c r="G1383" i="15" s="1"/>
  <c r="D1448" i="15"/>
  <c r="F1448" i="15" s="1"/>
  <c r="G1448" i="15" s="1"/>
  <c r="D1457" i="15"/>
  <c r="F1457" i="15" s="1"/>
  <c r="G1457" i="15" s="1"/>
  <c r="D386" i="15"/>
  <c r="F386" i="15" s="1"/>
  <c r="G386" i="15" s="1"/>
  <c r="D396" i="15"/>
  <c r="F396" i="15" s="1"/>
  <c r="D478" i="15"/>
  <c r="F478" i="15" s="1"/>
  <c r="G478" i="15" s="1"/>
  <c r="D483" i="15"/>
  <c r="F483" i="15" s="1"/>
  <c r="D543" i="15"/>
  <c r="F543" i="15" s="1"/>
  <c r="D560" i="15"/>
  <c r="F560" i="15" s="1"/>
  <c r="D586" i="15"/>
  <c r="F586" i="15" s="1"/>
  <c r="G586" i="15" s="1"/>
  <c r="D390" i="15"/>
  <c r="F390" i="15" s="1"/>
  <c r="G390" i="15" s="1"/>
  <c r="D398" i="15"/>
  <c r="F398" i="15" s="1"/>
  <c r="D481" i="15"/>
  <c r="F481" i="15" s="1"/>
  <c r="D495" i="15"/>
  <c r="F495" i="15" s="1"/>
  <c r="D496" i="15"/>
  <c r="F496" i="15" s="1"/>
  <c r="D503" i="15"/>
  <c r="F503" i="15" s="1"/>
  <c r="D504" i="15"/>
  <c r="F504" i="15" s="1"/>
  <c r="D511" i="15"/>
  <c r="F511" i="15" s="1"/>
  <c r="D512" i="15"/>
  <c r="F512" i="15" s="1"/>
  <c r="D519" i="15"/>
  <c r="F519" i="15" s="1"/>
  <c r="D520" i="15"/>
  <c r="F520" i="15" s="1"/>
  <c r="D527" i="15"/>
  <c r="F527" i="15" s="1"/>
  <c r="D528" i="15"/>
  <c r="F528" i="15" s="1"/>
  <c r="D535" i="15"/>
  <c r="F535" i="15" s="1"/>
  <c r="D590" i="15"/>
  <c r="F590" i="15" s="1"/>
  <c r="D596" i="15"/>
  <c r="F596" i="15" s="1"/>
  <c r="D611" i="15"/>
  <c r="F611" i="15" s="1"/>
  <c r="D903" i="15"/>
  <c r="F903" i="15" s="1"/>
  <c r="G903" i="15" s="1"/>
  <c r="D1027" i="15"/>
  <c r="F1027" i="15" s="1"/>
  <c r="D1028" i="15"/>
  <c r="F1028" i="15" s="1"/>
  <c r="D1029" i="15"/>
  <c r="F1029" i="15" s="1"/>
  <c r="D1031" i="15"/>
  <c r="F1031" i="15" s="1"/>
  <c r="D1032" i="15"/>
  <c r="F1032" i="15" s="1"/>
  <c r="D1033" i="15"/>
  <c r="F1033" i="15" s="1"/>
  <c r="D1035" i="15"/>
  <c r="F1035" i="15" s="1"/>
  <c r="D1036" i="15"/>
  <c r="F1036" i="15" s="1"/>
  <c r="D1037" i="15"/>
  <c r="F1037" i="15" s="1"/>
  <c r="D1049" i="15"/>
  <c r="F1049" i="15" s="1"/>
  <c r="G1049" i="15" s="1"/>
  <c r="D1052" i="15"/>
  <c r="F1052" i="15" s="1"/>
  <c r="D1060" i="15"/>
  <c r="F1060" i="15" s="1"/>
  <c r="D1092" i="15"/>
  <c r="F1092" i="15" s="1"/>
  <c r="G1092" i="15" s="1"/>
  <c r="D1122" i="15"/>
  <c r="F1122" i="15" s="1"/>
  <c r="G1122" i="15" s="1"/>
  <c r="D1301" i="15"/>
  <c r="F1301" i="15" s="1"/>
  <c r="G1301" i="15" s="1"/>
  <c r="D1338" i="15"/>
  <c r="F1338" i="15" s="1"/>
  <c r="G1338" i="15" s="1"/>
  <c r="D1342" i="15"/>
  <c r="F1342" i="15" s="1"/>
  <c r="G1342" i="15" s="1"/>
  <c r="D1359" i="15"/>
  <c r="F1359" i="15" s="1"/>
  <c r="G1359" i="15" s="1"/>
  <c r="D1366" i="15"/>
  <c r="F1366" i="15" s="1"/>
  <c r="G1366" i="15" s="1"/>
  <c r="D1374" i="15"/>
  <c r="F1374" i="15" s="1"/>
  <c r="G1374" i="15" s="1"/>
  <c r="D1382" i="15"/>
  <c r="F1382" i="15" s="1"/>
  <c r="G1382" i="15" s="1"/>
  <c r="D1446" i="15"/>
  <c r="F1446" i="15" s="1"/>
  <c r="G1446" i="15" s="1"/>
  <c r="D1456" i="15"/>
  <c r="F1456" i="15" s="1"/>
  <c r="G1456" i="15" s="1"/>
  <c r="D1480" i="15"/>
  <c r="F1480" i="15" s="1"/>
  <c r="G1480" i="15" s="1"/>
  <c r="D1488" i="15"/>
  <c r="F1488" i="15" s="1"/>
  <c r="D1490" i="15"/>
  <c r="F1490" i="15" s="1"/>
  <c r="G1490" i="15" s="1"/>
  <c r="D1105" i="15"/>
  <c r="F1105" i="15" s="1"/>
  <c r="D1121" i="15"/>
  <c r="F1121" i="15" s="1"/>
  <c r="G1121" i="15" s="1"/>
  <c r="D1164" i="15"/>
  <c r="F1164" i="15" s="1"/>
  <c r="D1175" i="15"/>
  <c r="F1175" i="15" s="1"/>
  <c r="D1181" i="15"/>
  <c r="F1181" i="15" s="1"/>
  <c r="D1244" i="15"/>
  <c r="F1244" i="15" s="1"/>
  <c r="G1244" i="15" s="1"/>
  <c r="D1317" i="15"/>
  <c r="F1317" i="15" s="1"/>
  <c r="G1317" i="15" s="1"/>
  <c r="D1364" i="15"/>
  <c r="F1364" i="15" s="1"/>
  <c r="G1364" i="15" s="1"/>
  <c r="D1373" i="15"/>
  <c r="F1373" i="15" s="1"/>
  <c r="G1373" i="15" s="1"/>
  <c r="D1381" i="15"/>
  <c r="F1381" i="15" s="1"/>
  <c r="G1381" i="15" s="1"/>
  <c r="D1445" i="15"/>
  <c r="F1445" i="15" s="1"/>
  <c r="G1445" i="15" s="1"/>
  <c r="D1455" i="15"/>
  <c r="F1455" i="15" s="1"/>
  <c r="G1455" i="15" s="1"/>
  <c r="D1481" i="15"/>
  <c r="F1481" i="15" s="1"/>
  <c r="G1481" i="15" s="1"/>
  <c r="D536" i="15"/>
  <c r="F536" i="15" s="1"/>
  <c r="D544" i="15"/>
  <c r="F544" i="15" s="1"/>
  <c r="G544" i="15" s="1"/>
  <c r="D932" i="15"/>
  <c r="F932" i="15" s="1"/>
  <c r="D904" i="15"/>
  <c r="F904" i="15" s="1"/>
  <c r="D1014" i="15"/>
  <c r="F1014" i="15" s="1"/>
  <c r="D1015" i="15"/>
  <c r="F1015" i="15" s="1"/>
  <c r="D1022" i="15"/>
  <c r="F1022" i="15" s="1"/>
  <c r="G1022" i="15" s="1"/>
  <c r="D1053" i="15"/>
  <c r="F1053" i="15" s="1"/>
  <c r="G1053" i="15" s="1"/>
  <c r="D1056" i="15"/>
  <c r="F1056" i="15" s="1"/>
  <c r="D1118" i="15"/>
  <c r="F1118" i="15" s="1"/>
  <c r="G1118" i="15" s="1"/>
  <c r="D1133" i="15"/>
  <c r="F1133" i="15" s="1"/>
  <c r="D1137" i="15"/>
  <c r="F1137" i="15" s="1"/>
  <c r="D1141" i="15"/>
  <c r="F1141" i="15" s="1"/>
  <c r="D1153" i="15"/>
  <c r="F1153" i="15" s="1"/>
  <c r="D1160" i="15"/>
  <c r="F1160" i="15" s="1"/>
  <c r="D1168" i="15"/>
  <c r="F1168" i="15" s="1"/>
  <c r="D1172" i="15"/>
  <c r="F1172" i="15" s="1"/>
  <c r="D1178" i="15"/>
  <c r="F1178" i="15" s="1"/>
  <c r="D1243" i="15"/>
  <c r="F1243" i="15" s="1"/>
  <c r="G1243" i="15" s="1"/>
  <c r="D1311" i="15"/>
  <c r="F1311" i="15" s="1"/>
  <c r="G1311" i="15" s="1"/>
  <c r="D1363" i="15"/>
  <c r="F1363" i="15" s="1"/>
  <c r="G1363" i="15" s="1"/>
  <c r="D1370" i="15"/>
  <c r="F1370" i="15" s="1"/>
  <c r="G1370" i="15" s="1"/>
  <c r="D1378" i="15"/>
  <c r="F1378" i="15" s="1"/>
  <c r="G1378" i="15" s="1"/>
  <c r="D1386" i="15"/>
  <c r="F1386" i="15" s="1"/>
  <c r="G1386" i="15" s="1"/>
  <c r="D1451" i="15"/>
  <c r="F1451" i="15" s="1"/>
  <c r="G1451" i="15" s="1"/>
  <c r="D1462" i="15"/>
  <c r="F1462" i="15" s="1"/>
  <c r="G1462" i="15" s="1"/>
  <c r="D1484" i="15"/>
  <c r="F1484" i="15" s="1"/>
  <c r="G1484" i="15" s="1"/>
  <c r="D1012" i="15"/>
  <c r="F1012" i="15" s="1"/>
  <c r="D1073" i="15"/>
  <c r="F1073" i="15" s="1"/>
  <c r="D1078" i="15"/>
  <c r="F1078" i="15" s="1"/>
  <c r="D1085" i="15"/>
  <c r="F1085" i="15" s="1"/>
  <c r="G1085" i="15" s="1"/>
  <c r="D1129" i="15"/>
  <c r="F1129" i="15" s="1"/>
  <c r="G1129" i="15" s="1"/>
  <c r="D1302" i="15"/>
  <c r="F1302" i="15" s="1"/>
  <c r="G1302" i="15" s="1"/>
  <c r="D1340" i="15"/>
  <c r="F1340" i="15" s="1"/>
  <c r="G1340" i="15" s="1"/>
  <c r="D1344" i="15"/>
  <c r="F1344" i="15" s="1"/>
  <c r="D1360" i="15"/>
  <c r="F1360" i="15" s="1"/>
  <c r="G1360" i="15" s="1"/>
  <c r="D1369" i="15"/>
  <c r="F1369" i="15" s="1"/>
  <c r="G1369" i="15" s="1"/>
  <c r="D1377" i="15"/>
  <c r="F1377" i="15" s="1"/>
  <c r="G1377" i="15" s="1"/>
  <c r="D1385" i="15"/>
  <c r="F1385" i="15" s="1"/>
  <c r="G1385" i="15" s="1"/>
  <c r="D1450" i="15"/>
  <c r="F1450" i="15" s="1"/>
  <c r="G1450" i="15" s="1"/>
  <c r="D1483" i="15"/>
  <c r="F1483" i="15" s="1"/>
  <c r="G1483" i="15" s="1"/>
  <c r="D1459" i="15"/>
  <c r="F1459" i="15" s="1"/>
  <c r="D1463" i="15"/>
  <c r="F1463" i="15" s="1"/>
  <c r="D1479" i="15"/>
  <c r="F1479" i="15" s="1"/>
  <c r="G1479" i="15" s="1"/>
  <c r="D1485" i="15"/>
  <c r="F1485" i="15" s="1"/>
  <c r="D1486" i="15"/>
  <c r="F1486" i="15" s="1"/>
  <c r="D1489" i="15"/>
  <c r="F1489" i="15" s="1"/>
  <c r="G1489" i="15" s="1"/>
  <c r="D615" i="15"/>
  <c r="F615" i="15" s="1"/>
  <c r="D92" i="15"/>
  <c r="F92" i="15" s="1"/>
  <c r="D100" i="15"/>
  <c r="F100" i="15" s="1"/>
  <c r="D109" i="15"/>
  <c r="F109" i="15" s="1"/>
  <c r="D117" i="15"/>
  <c r="F117" i="15" s="1"/>
  <c r="D125" i="15"/>
  <c r="F125" i="15" s="1"/>
  <c r="D133" i="15"/>
  <c r="F133" i="15" s="1"/>
  <c r="D168" i="15"/>
  <c r="F168" i="15" s="1"/>
  <c r="D177" i="15"/>
  <c r="F177" i="15" s="1"/>
  <c r="D198" i="15"/>
  <c r="F198" i="15" s="1"/>
  <c r="G198" i="15" s="1"/>
  <c r="D199" i="15"/>
  <c r="F199" i="15" s="1"/>
  <c r="G199" i="15" s="1"/>
  <c r="D407" i="15"/>
  <c r="F407" i="15" s="1"/>
  <c r="D425" i="15"/>
  <c r="F425" i="15" s="1"/>
  <c r="D486" i="15"/>
  <c r="F486" i="15" s="1"/>
  <c r="G486" i="15" s="1"/>
  <c r="D1057" i="15"/>
  <c r="F1057" i="15" s="1"/>
  <c r="D1102" i="15"/>
  <c r="F1102" i="15" s="1"/>
  <c r="G1102" i="15" s="1"/>
  <c r="D1314" i="15"/>
  <c r="F1314" i="15" s="1"/>
  <c r="G1314" i="15" s="1"/>
  <c r="D1415" i="15"/>
  <c r="F1415" i="15" s="1"/>
  <c r="G1415" i="15" s="1"/>
  <c r="D1508" i="15"/>
  <c r="F1508" i="15" s="1"/>
  <c r="G1508" i="15" s="1"/>
  <c r="D1101" i="15"/>
  <c r="F1101" i="15" s="1"/>
  <c r="G1101" i="15" s="1"/>
  <c r="D1247" i="15"/>
  <c r="F1247" i="15" s="1"/>
  <c r="D1260" i="15"/>
  <c r="F1260" i="15" s="1"/>
  <c r="D1273" i="15"/>
  <c r="F1273" i="15" s="1"/>
  <c r="D1276" i="15"/>
  <c r="F1276" i="15" s="1"/>
  <c r="D1279" i="15"/>
  <c r="F1279" i="15" s="1"/>
  <c r="D1285" i="15"/>
  <c r="F1285" i="15" s="1"/>
  <c r="D1295" i="15"/>
  <c r="F1295" i="15" s="1"/>
  <c r="D1306" i="15"/>
  <c r="F1306" i="15" s="1"/>
  <c r="G1306" i="15" s="1"/>
  <c r="D1404" i="15"/>
  <c r="F1404" i="15" s="1"/>
  <c r="G1404" i="15" s="1"/>
  <c r="D1437" i="15"/>
  <c r="F1437" i="15" s="1"/>
  <c r="G1437" i="15" s="1"/>
  <c r="D1045" i="15"/>
  <c r="F1045" i="15" s="1"/>
  <c r="D1096" i="15"/>
  <c r="F1096" i="15" s="1"/>
  <c r="G1096" i="15" s="1"/>
  <c r="D1316" i="15"/>
  <c r="F1316" i="15" s="1"/>
  <c r="G1316" i="15" s="1"/>
  <c r="D1418" i="15"/>
  <c r="F1418" i="15" s="1"/>
  <c r="G1418" i="15" s="1"/>
  <c r="D943" i="15"/>
  <c r="F943" i="15" s="1"/>
  <c r="D955" i="15"/>
  <c r="F955" i="15" s="1"/>
  <c r="D967" i="15"/>
  <c r="F967" i="15" s="1"/>
  <c r="D985" i="15"/>
  <c r="F985" i="15" s="1"/>
  <c r="G985" i="15" s="1"/>
  <c r="D1109" i="15"/>
  <c r="F1109" i="15" s="1"/>
  <c r="G1109" i="15" s="1"/>
  <c r="D1329" i="15"/>
  <c r="F1329" i="15" s="1"/>
  <c r="G1329" i="15" s="1"/>
  <c r="D1419" i="15"/>
  <c r="F1419" i="15" s="1"/>
  <c r="G1419" i="15" s="1"/>
  <c r="D1515" i="15"/>
  <c r="F1515" i="15" s="1"/>
  <c r="G1515" i="15" s="1"/>
  <c r="D354" i="15"/>
  <c r="F354" i="15" s="1"/>
  <c r="G353" i="15" s="1"/>
  <c r="D525" i="15"/>
  <c r="F525" i="15" s="1"/>
  <c r="D533" i="15"/>
  <c r="F533" i="15" s="1"/>
  <c r="G531" i="15" s="1"/>
  <c r="D553" i="15"/>
  <c r="F553" i="15" s="1"/>
  <c r="D556" i="15"/>
  <c r="F556" i="15" s="1"/>
  <c r="D565" i="15"/>
  <c r="F565" i="15" s="1"/>
  <c r="D571" i="15"/>
  <c r="F571" i="15" s="1"/>
  <c r="D574" i="15"/>
  <c r="F574" i="15" s="1"/>
  <c r="D575" i="15"/>
  <c r="F575" i="15" s="1"/>
  <c r="D579" i="15"/>
  <c r="F579" i="15" s="1"/>
  <c r="D583" i="15"/>
  <c r="F583" i="15" s="1"/>
  <c r="D594" i="15"/>
  <c r="F594" i="15" s="1"/>
  <c r="D600" i="15"/>
  <c r="F600" i="15" s="1"/>
  <c r="G598" i="15" s="1"/>
  <c r="D612" i="15"/>
  <c r="F612" i="15" s="1"/>
  <c r="D329" i="15"/>
  <c r="F329" i="15" s="1"/>
  <c r="D339" i="15"/>
  <c r="F339" i="15" s="1"/>
  <c r="G338" i="15" s="1"/>
  <c r="D341" i="15"/>
  <c r="F341" i="15" s="1"/>
  <c r="G340" i="15" s="1"/>
  <c r="D368" i="15"/>
  <c r="F368" i="15" s="1"/>
  <c r="G367" i="15" s="1"/>
  <c r="D374" i="15"/>
  <c r="F374" i="15" s="1"/>
  <c r="D376" i="15"/>
  <c r="F376" i="15" s="1"/>
  <c r="D383" i="15"/>
  <c r="F383" i="15" s="1"/>
  <c r="D399" i="15"/>
  <c r="F399" i="15" s="1"/>
  <c r="G398" i="15" s="1"/>
  <c r="D422" i="15"/>
  <c r="F422" i="15" s="1"/>
  <c r="D200" i="15"/>
  <c r="F200" i="15" s="1"/>
  <c r="D370" i="15"/>
  <c r="F370" i="15" s="1"/>
  <c r="D372" i="15"/>
  <c r="F372" i="15" s="1"/>
  <c r="D379" i="15"/>
  <c r="F379" i="15" s="1"/>
  <c r="D405" i="15"/>
  <c r="F405" i="15" s="1"/>
  <c r="D409" i="15"/>
  <c r="F409" i="15" s="1"/>
  <c r="D410" i="15"/>
  <c r="F410" i="15" s="1"/>
  <c r="D423" i="15"/>
  <c r="F423" i="15" s="1"/>
  <c r="D429" i="15"/>
  <c r="F429" i="15" s="1"/>
  <c r="D430" i="15"/>
  <c r="F430" i="15" s="1"/>
  <c r="D468" i="15"/>
  <c r="F468" i="15" s="1"/>
  <c r="D566" i="15"/>
  <c r="F566" i="15" s="1"/>
  <c r="D570" i="15"/>
  <c r="F570" i="15" s="1"/>
  <c r="D1098" i="15"/>
  <c r="F1098" i="15" s="1"/>
  <c r="G1098" i="15" s="1"/>
  <c r="D1318" i="15"/>
  <c r="F1318" i="15" s="1"/>
  <c r="D1324" i="15"/>
  <c r="F1324" i="15" s="1"/>
  <c r="G1324" i="15" s="1"/>
  <c r="D1420" i="15"/>
  <c r="F1420" i="15" s="1"/>
  <c r="G1420" i="15" s="1"/>
  <c r="D1497" i="15"/>
  <c r="F1497" i="15" s="1"/>
  <c r="G1497" i="15" s="1"/>
  <c r="D1007" i="15"/>
  <c r="F1007" i="15" s="1"/>
  <c r="D1067" i="15"/>
  <c r="F1067" i="15" s="1"/>
  <c r="D1068" i="15"/>
  <c r="F1068" i="15" s="1"/>
  <c r="D1084" i="15"/>
  <c r="F1084" i="15" s="1"/>
  <c r="G1083" i="15" s="1"/>
  <c r="D1088" i="15"/>
  <c r="F1088" i="15" s="1"/>
  <c r="D1106" i="15"/>
  <c r="F1106" i="15" s="1"/>
  <c r="G1105" i="15" s="1"/>
  <c r="D1107" i="15"/>
  <c r="F1107" i="15" s="1"/>
  <c r="G1107" i="15" s="1"/>
  <c r="D1400" i="15"/>
  <c r="F1400" i="15" s="1"/>
  <c r="G1400" i="15" s="1"/>
  <c r="D1433" i="15"/>
  <c r="F1433" i="15" s="1"/>
  <c r="G1433" i="15" s="1"/>
  <c r="D254" i="15"/>
  <c r="F254" i="15" s="1"/>
  <c r="D261" i="15"/>
  <c r="F261" i="15" s="1"/>
  <c r="D174" i="15"/>
  <c r="F174" i="15" s="1"/>
  <c r="D181" i="15"/>
  <c r="F181" i="15" s="1"/>
  <c r="G181" i="15" s="1"/>
  <c r="D413" i="15"/>
  <c r="F413" i="15" s="1"/>
  <c r="D419" i="15"/>
  <c r="F419" i="15" s="1"/>
  <c r="D433" i="15"/>
  <c r="F433" i="15" s="1"/>
  <c r="D454" i="15"/>
  <c r="F454" i="15" s="1"/>
  <c r="D487" i="15"/>
  <c r="F487" i="15" s="1"/>
  <c r="G487" i="15" s="1"/>
  <c r="D988" i="15"/>
  <c r="F988" i="15" s="1"/>
  <c r="G988" i="15" s="1"/>
  <c r="D1113" i="15"/>
  <c r="F1113" i="15" s="1"/>
  <c r="G1112" i="15" s="1"/>
  <c r="D1391" i="15"/>
  <c r="F1391" i="15" s="1"/>
  <c r="G1391" i="15" s="1"/>
  <c r="D1424" i="15"/>
  <c r="F1424" i="15" s="1"/>
  <c r="G1424" i="15" s="1"/>
  <c r="D987" i="15"/>
  <c r="F987" i="15" s="1"/>
  <c r="G987" i="15" s="1"/>
  <c r="D1111" i="15"/>
  <c r="F1111" i="15" s="1"/>
  <c r="G1111" i="15" s="1"/>
  <c r="D1396" i="15"/>
  <c r="F1396" i="15" s="1"/>
  <c r="G1396" i="15" s="1"/>
  <c r="D1429" i="15"/>
  <c r="F1429" i="15" s="1"/>
  <c r="G1429" i="15" s="1"/>
  <c r="D1507" i="15"/>
  <c r="F1507" i="15" s="1"/>
  <c r="G1507" i="15" s="1"/>
  <c r="D452" i="15"/>
  <c r="F452" i="15" s="1"/>
  <c r="D521" i="15"/>
  <c r="F521" i="15" s="1"/>
  <c r="D548" i="15"/>
  <c r="F548" i="15" s="1"/>
  <c r="D551" i="15"/>
  <c r="F551" i="15" s="1"/>
  <c r="D554" i="15"/>
  <c r="F554" i="15" s="1"/>
  <c r="D557" i="15"/>
  <c r="F557" i="15" s="1"/>
  <c r="D568" i="15"/>
  <c r="F568" i="15" s="1"/>
  <c r="G567" i="15" s="1"/>
  <c r="D572" i="15"/>
  <c r="F572" i="15" s="1"/>
  <c r="D920" i="15"/>
  <c r="F920" i="15" s="1"/>
  <c r="D922" i="15"/>
  <c r="F922" i="15" s="1"/>
  <c r="D925" i="15"/>
  <c r="F925" i="15" s="1"/>
  <c r="D926" i="15"/>
  <c r="F926" i="15" s="1"/>
  <c r="D929" i="15"/>
  <c r="F929" i="15" s="1"/>
  <c r="D931" i="15"/>
  <c r="F931" i="15" s="1"/>
  <c r="G931" i="15" s="1"/>
  <c r="D937" i="15"/>
  <c r="F937" i="15" s="1"/>
  <c r="D946" i="15"/>
  <c r="F946" i="15" s="1"/>
  <c r="D958" i="15"/>
  <c r="F958" i="15" s="1"/>
  <c r="D972" i="15"/>
  <c r="F972" i="15" s="1"/>
  <c r="D986" i="15"/>
  <c r="F986" i="15" s="1"/>
  <c r="G986" i="15" s="1"/>
  <c r="D1185" i="15"/>
  <c r="F1185" i="15" s="1"/>
  <c r="D1217" i="15"/>
  <c r="F1217" i="15" s="1"/>
  <c r="D1225" i="15"/>
  <c r="F1225" i="15" s="1"/>
  <c r="D1228" i="15"/>
  <c r="F1228" i="15" s="1"/>
  <c r="D1234" i="15"/>
  <c r="F1234" i="15" s="1"/>
  <c r="D1250" i="15"/>
  <c r="F1250" i="15" s="1"/>
  <c r="D1256" i="15"/>
  <c r="F1256" i="15" s="1"/>
  <c r="D1263" i="15"/>
  <c r="F1263" i="15" s="1"/>
  <c r="D1269" i="15"/>
  <c r="F1269" i="15" s="1"/>
  <c r="D1291" i="15"/>
  <c r="F1291" i="15" s="1"/>
  <c r="D1305" i="15"/>
  <c r="F1305" i="15" s="1"/>
  <c r="G1305" i="15" s="1"/>
  <c r="D1409" i="15"/>
  <c r="F1409" i="15" s="1"/>
  <c r="G1409" i="15" s="1"/>
  <c r="D1443" i="15"/>
  <c r="F1443" i="15" s="1"/>
  <c r="G1443" i="15" s="1"/>
  <c r="D993" i="15"/>
  <c r="F993" i="15" s="1"/>
  <c r="G993" i="15" s="1"/>
  <c r="D1125" i="15"/>
  <c r="F1125" i="15" s="1"/>
  <c r="G1125" i="15" s="1"/>
  <c r="D1410" i="15"/>
  <c r="F1410" i="15" s="1"/>
  <c r="G1410" i="15" s="1"/>
  <c r="D1516" i="15"/>
  <c r="F1516" i="15" s="1"/>
  <c r="D1519" i="15"/>
  <c r="F1519" i="15" s="1"/>
  <c r="G1519" i="15" s="1"/>
  <c r="D1544" i="15"/>
  <c r="F1544" i="15" s="1"/>
  <c r="D224" i="15"/>
  <c r="F224" i="15" s="1"/>
  <c r="D227" i="15"/>
  <c r="F227" i="15" s="1"/>
  <c r="D236" i="15"/>
  <c r="F236" i="15" s="1"/>
  <c r="D243" i="15"/>
  <c r="F243" i="15" s="1"/>
  <c r="D337" i="15"/>
  <c r="F337" i="15" s="1"/>
  <c r="G336" i="15" s="1"/>
  <c r="D351" i="15"/>
  <c r="F351" i="15" s="1"/>
  <c r="D365" i="15"/>
  <c r="F365" i="15" s="1"/>
  <c r="G364" i="15" s="1"/>
  <c r="D417" i="15"/>
  <c r="F417" i="15" s="1"/>
  <c r="D470" i="15"/>
  <c r="F470" i="15" s="1"/>
  <c r="D473" i="15"/>
  <c r="F473" i="15" s="1"/>
  <c r="D984" i="15"/>
  <c r="F984" i="15" s="1"/>
  <c r="G984" i="15" s="1"/>
  <c r="D1108" i="15"/>
  <c r="F1108" i="15" s="1"/>
  <c r="G1108" i="15" s="1"/>
  <c r="D1395" i="15"/>
  <c r="F1395" i="15" s="1"/>
  <c r="G1395" i="15" s="1"/>
  <c r="D1428" i="15"/>
  <c r="F1428" i="15" s="1"/>
  <c r="G1428" i="15" s="1"/>
  <c r="D974" i="15"/>
  <c r="F974" i="15" s="1"/>
  <c r="D983" i="15"/>
  <c r="F983" i="15" s="1"/>
  <c r="G983" i="15" s="1"/>
  <c r="D1232" i="15"/>
  <c r="F1232" i="15" s="1"/>
  <c r="D1310" i="15"/>
  <c r="F1310" i="15" s="1"/>
  <c r="G1310" i="15" s="1"/>
  <c r="D1441" i="15"/>
  <c r="F1441" i="15" s="1"/>
  <c r="D1469" i="15"/>
  <c r="F1469" i="15" s="1"/>
  <c r="D1473" i="15"/>
  <c r="F1473" i="15" s="1"/>
  <c r="D1476" i="15"/>
  <c r="F1476" i="15" s="1"/>
  <c r="D1498" i="15"/>
  <c r="F1498" i="15" s="1"/>
  <c r="G1498" i="15" s="1"/>
  <c r="D1531" i="15"/>
  <c r="F1531" i="15" s="1"/>
  <c r="D1537" i="15"/>
  <c r="F1537" i="15" s="1"/>
  <c r="G1537" i="15" s="1"/>
  <c r="D576" i="15"/>
  <c r="F576" i="15" s="1"/>
  <c r="D584" i="15"/>
  <c r="F584" i="15" s="1"/>
  <c r="D597" i="15"/>
  <c r="F597" i="15" s="1"/>
  <c r="G595" i="15" s="1"/>
  <c r="D604" i="15"/>
  <c r="F604" i="15" s="1"/>
  <c r="D919" i="15"/>
  <c r="F919" i="15" s="1"/>
  <c r="D998" i="15"/>
  <c r="F998" i="15" s="1"/>
  <c r="G998" i="15" s="1"/>
  <c r="D1100" i="15"/>
  <c r="F1100" i="15" s="1"/>
  <c r="G1100" i="15" s="1"/>
  <c r="D1397" i="15"/>
  <c r="F1397" i="15" s="1"/>
  <c r="G1397" i="15" s="1"/>
  <c r="D1430" i="15"/>
  <c r="F1430" i="15" s="1"/>
  <c r="G1430" i="15" s="1"/>
  <c r="D989" i="15"/>
  <c r="F989" i="15" s="1"/>
  <c r="G989" i="15" s="1"/>
  <c r="D1115" i="15"/>
  <c r="F1115" i="15" s="1"/>
  <c r="G1115" i="15" s="1"/>
  <c r="D1398" i="15"/>
  <c r="F1398" i="15" s="1"/>
  <c r="G1398" i="15" s="1"/>
  <c r="D1431" i="15"/>
  <c r="F1431" i="15" s="1"/>
  <c r="G1431" i="15" s="1"/>
  <c r="D1510" i="15"/>
  <c r="F1510" i="15" s="1"/>
  <c r="G1510" i="15" s="1"/>
  <c r="D88" i="15"/>
  <c r="F88" i="15" s="1"/>
  <c r="D96" i="15"/>
  <c r="F96" i="15" s="1"/>
  <c r="D105" i="15"/>
  <c r="F105" i="15" s="1"/>
  <c r="D113" i="15"/>
  <c r="F113" i="15" s="1"/>
  <c r="D121" i="15"/>
  <c r="F121" i="15" s="1"/>
  <c r="D129" i="15"/>
  <c r="F129" i="15" s="1"/>
  <c r="D137" i="15"/>
  <c r="F137" i="15" s="1"/>
  <c r="D171" i="15"/>
  <c r="F171" i="15" s="1"/>
  <c r="D191" i="15"/>
  <c r="F191" i="15" s="1"/>
  <c r="G190" i="15" s="1"/>
  <c r="D257" i="15"/>
  <c r="F257" i="15" s="1"/>
  <c r="D141" i="15"/>
  <c r="F141" i="15" s="1"/>
  <c r="D180" i="15"/>
  <c r="F180" i="15" s="1"/>
  <c r="D458" i="15"/>
  <c r="F458" i="15" s="1"/>
  <c r="D459" i="15"/>
  <c r="F459" i="15" s="1"/>
  <c r="D460" i="15"/>
  <c r="F460" i="15" s="1"/>
  <c r="D467" i="15"/>
  <c r="F467" i="15" s="1"/>
  <c r="G467" i="15" s="1"/>
  <c r="D195" i="15"/>
  <c r="F195" i="15" s="1"/>
  <c r="G194" i="15" s="1"/>
  <c r="D416" i="15"/>
  <c r="F416" i="15" s="1"/>
  <c r="G416" i="15" s="1"/>
  <c r="D408" i="15"/>
  <c r="F408" i="15" s="1"/>
  <c r="G408" i="15" s="1"/>
  <c r="D996" i="15"/>
  <c r="F996" i="15" s="1"/>
  <c r="G996" i="15" s="1"/>
  <c r="D1114" i="15"/>
  <c r="F1114" i="15" s="1"/>
  <c r="G1114" i="15" s="1"/>
  <c r="D1399" i="15"/>
  <c r="F1399" i="15" s="1"/>
  <c r="G1399" i="15" s="1"/>
  <c r="D1432" i="15"/>
  <c r="F1432" i="15" s="1"/>
  <c r="G1432" i="15" s="1"/>
  <c r="D995" i="15"/>
  <c r="F995" i="15" s="1"/>
  <c r="G995" i="15" s="1"/>
  <c r="D1127" i="15"/>
  <c r="F1127" i="15" s="1"/>
  <c r="G1127" i="15" s="1"/>
  <c r="D1337" i="15"/>
  <c r="F1337" i="15" s="1"/>
  <c r="G1337" i="15" s="1"/>
  <c r="D1421" i="15"/>
  <c r="F1421" i="15" s="1"/>
  <c r="G1421" i="15" s="1"/>
  <c r="D1504" i="15"/>
  <c r="F1504" i="15" s="1"/>
  <c r="D469" i="15"/>
  <c r="F469" i="15" s="1"/>
  <c r="G469" i="15" s="1"/>
  <c r="D994" i="15"/>
  <c r="F994" i="15" s="1"/>
  <c r="G994" i="15" s="1"/>
  <c r="D1104" i="15"/>
  <c r="F1104" i="15" s="1"/>
  <c r="G1104" i="15" s="1"/>
  <c r="D1393" i="15"/>
  <c r="F1393" i="15" s="1"/>
  <c r="G1393" i="15" s="1"/>
  <c r="D1426" i="15"/>
  <c r="F1426" i="15" s="1"/>
  <c r="G1426" i="15" s="1"/>
  <c r="D949" i="15"/>
  <c r="F949" i="15" s="1"/>
  <c r="D961" i="15"/>
  <c r="F961" i="15" s="1"/>
  <c r="D971" i="15"/>
  <c r="F971" i="15" s="1"/>
  <c r="G971" i="15" s="1"/>
  <c r="D1091" i="15"/>
  <c r="F1091" i="15" s="1"/>
  <c r="G1091" i="15" s="1"/>
  <c r="D1308" i="15"/>
  <c r="F1308" i="15" s="1"/>
  <c r="G1308" i="15" s="1"/>
  <c r="D1402" i="15"/>
  <c r="F1402" i="15" s="1"/>
  <c r="G1402" i="15" s="1"/>
  <c r="D1435" i="15"/>
  <c r="F1435" i="15" s="1"/>
  <c r="G1435" i="15" s="1"/>
  <c r="D225" i="15"/>
  <c r="F225" i="15" s="1"/>
  <c r="D228" i="15"/>
  <c r="F228" i="15" s="1"/>
  <c r="D231" i="15"/>
  <c r="F231" i="15" s="1"/>
  <c r="D234" i="15"/>
  <c r="F234" i="15" s="1"/>
  <c r="D239" i="15"/>
  <c r="F239" i="15" s="1"/>
  <c r="D246" i="15"/>
  <c r="F246" i="15" s="1"/>
  <c r="D249" i="15"/>
  <c r="F249" i="15" s="1"/>
  <c r="D252" i="15"/>
  <c r="F252" i="15" s="1"/>
  <c r="D202" i="15"/>
  <c r="F202" i="15" s="1"/>
  <c r="G202" i="15" s="1"/>
  <c r="D206" i="15"/>
  <c r="F206" i="15" s="1"/>
  <c r="D517" i="15"/>
  <c r="F517" i="15" s="1"/>
  <c r="G515" i="15" s="1"/>
  <c r="D547" i="15"/>
  <c r="F547" i="15" s="1"/>
  <c r="D550" i="15"/>
  <c r="F550" i="15" s="1"/>
  <c r="G550" i="15" s="1"/>
  <c r="D561" i="15"/>
  <c r="F561" i="15" s="1"/>
  <c r="D564" i="15"/>
  <c r="F564" i="15" s="1"/>
  <c r="G563" i="15" s="1"/>
  <c r="D578" i="15"/>
  <c r="F578" i="15" s="1"/>
  <c r="D582" i="15"/>
  <c r="F582" i="15" s="1"/>
  <c r="G582" i="15" s="1"/>
  <c r="D346" i="15"/>
  <c r="F346" i="15" s="1"/>
  <c r="D363" i="15"/>
  <c r="F363" i="15" s="1"/>
  <c r="G362" i="15" s="1"/>
  <c r="D375" i="15"/>
  <c r="F375" i="15" s="1"/>
  <c r="D382" i="15"/>
  <c r="F382" i="15" s="1"/>
  <c r="D384" i="15"/>
  <c r="F384" i="15" s="1"/>
  <c r="D404" i="15"/>
  <c r="F404" i="15" s="1"/>
  <c r="G404" i="15" s="1"/>
  <c r="D421" i="15"/>
  <c r="F421" i="15" s="1"/>
  <c r="D431" i="15"/>
  <c r="F431" i="15" s="1"/>
  <c r="D204" i="15"/>
  <c r="F204" i="15" s="1"/>
  <c r="G204" i="15" s="1"/>
  <c r="D424" i="15"/>
  <c r="F424" i="15" s="1"/>
  <c r="G424" i="15" s="1"/>
  <c r="D418" i="15"/>
  <c r="F418" i="15" s="1"/>
  <c r="G418" i="15" s="1"/>
  <c r="D1002" i="15"/>
  <c r="F1002" i="15" s="1"/>
  <c r="G1002" i="15" s="1"/>
  <c r="D1307" i="15"/>
  <c r="F1307" i="15" s="1"/>
  <c r="G1307" i="15" s="1"/>
  <c r="D1411" i="15"/>
  <c r="F1411" i="15" s="1"/>
  <c r="G1411" i="15" s="1"/>
  <c r="D1467" i="15"/>
  <c r="F1467" i="15" s="1"/>
  <c r="D975" i="15"/>
  <c r="F975" i="15" s="1"/>
  <c r="D991" i="15"/>
  <c r="F991" i="15" s="1"/>
  <c r="G991" i="15" s="1"/>
  <c r="D1089" i="15"/>
  <c r="F1089" i="15" s="1"/>
  <c r="G1089" i="15" s="1"/>
  <c r="D1117" i="15"/>
  <c r="F1117" i="15" s="1"/>
  <c r="G1117" i="15" s="1"/>
  <c r="D1416" i="15"/>
  <c r="F1416" i="15" s="1"/>
  <c r="G1416" i="15" s="1"/>
  <c r="D1460" i="15"/>
  <c r="F1460" i="15" s="1"/>
  <c r="D1464" i="15"/>
  <c r="F1464" i="15" s="1"/>
  <c r="G1463" i="15" s="1"/>
  <c r="D1559" i="15"/>
  <c r="F1559" i="15" s="1"/>
  <c r="D1512" i="15"/>
  <c r="F1512" i="15" s="1"/>
  <c r="G1512" i="15" s="1"/>
  <c r="D476" i="15"/>
  <c r="F476" i="15" s="1"/>
  <c r="D484" i="15"/>
  <c r="F484" i="15" s="1"/>
  <c r="G484" i="15" s="1"/>
  <c r="D927" i="15"/>
  <c r="F927" i="15" s="1"/>
  <c r="D976" i="15"/>
  <c r="F976" i="15" s="1"/>
  <c r="D982" i="15"/>
  <c r="F982" i="15" s="1"/>
  <c r="G982" i="15" s="1"/>
  <c r="D1061" i="15"/>
  <c r="F1061" i="15" s="1"/>
  <c r="G1060" i="15" s="1"/>
  <c r="D1110" i="15"/>
  <c r="F1110" i="15" s="1"/>
  <c r="G1110" i="15" s="1"/>
  <c r="D1309" i="15"/>
  <c r="F1309" i="15" s="1"/>
  <c r="G1309" i="15" s="1"/>
  <c r="D1413" i="15"/>
  <c r="F1413" i="15" s="1"/>
  <c r="G1413" i="15" s="1"/>
  <c r="D1506" i="15"/>
  <c r="F1506" i="15" s="1"/>
  <c r="G1506" i="15" s="1"/>
  <c r="D1069" i="15"/>
  <c r="F1069" i="15" s="1"/>
  <c r="D1074" i="15"/>
  <c r="F1074" i="15" s="1"/>
  <c r="G1073" i="15" s="1"/>
  <c r="D1077" i="15"/>
  <c r="F1077" i="15" s="1"/>
  <c r="D1095" i="15"/>
  <c r="F1095" i="15" s="1"/>
  <c r="G1095" i="15" s="1"/>
  <c r="D1171" i="15"/>
  <c r="F1171" i="15" s="1"/>
  <c r="G1171" i="15" s="1"/>
  <c r="D1406" i="15"/>
  <c r="F1406" i="15" s="1"/>
  <c r="G1406" i="15" s="1"/>
  <c r="D1439" i="15"/>
  <c r="F1439" i="15" s="1"/>
  <c r="G1439" i="15" s="1"/>
  <c r="D1408" i="15"/>
  <c r="F1408" i="15" s="1"/>
  <c r="G1408" i="15" s="1"/>
  <c r="D1542" i="15"/>
  <c r="F1542" i="15" s="1"/>
  <c r="D428" i="15"/>
  <c r="F428" i="15" s="1"/>
  <c r="G428" i="15" s="1"/>
  <c r="D928" i="15"/>
  <c r="F928" i="15" s="1"/>
  <c r="G928" i="15" s="1"/>
  <c r="D1058" i="15"/>
  <c r="F1058" i="15" s="1"/>
  <c r="D1090" i="15"/>
  <c r="F1090" i="15" s="1"/>
  <c r="G1090" i="15" s="1"/>
  <c r="D1230" i="15"/>
  <c r="F1230" i="15" s="1"/>
  <c r="D1238" i="15"/>
  <c r="F1238" i="15" s="1"/>
  <c r="D1331" i="15"/>
  <c r="F1331" i="15" s="1"/>
  <c r="D1336" i="15"/>
  <c r="F1336" i="15" s="1"/>
  <c r="G1336" i="15" s="1"/>
  <c r="D1422" i="15"/>
  <c r="F1422" i="15" s="1"/>
  <c r="G1422" i="15" s="1"/>
  <c r="D969" i="15"/>
  <c r="F969" i="15" s="1"/>
  <c r="D981" i="15"/>
  <c r="F981" i="15" s="1"/>
  <c r="G981" i="15" s="1"/>
  <c r="D1071" i="15"/>
  <c r="F1071" i="15" s="1"/>
  <c r="G1070" i="15" s="1"/>
  <c r="D1079" i="15"/>
  <c r="F1079" i="15" s="1"/>
  <c r="D1081" i="15"/>
  <c r="F1081" i="15" s="1"/>
  <c r="G1081" i="15" s="1"/>
  <c r="D1159" i="15"/>
  <c r="F1159" i="15" s="1"/>
  <c r="G1158" i="15" s="1"/>
  <c r="D1390" i="15"/>
  <c r="F1390" i="15" s="1"/>
  <c r="G1390" i="15" s="1"/>
  <c r="D1423" i="15"/>
  <c r="F1423" i="15" s="1"/>
  <c r="G1423" i="15" s="1"/>
  <c r="D1524" i="15"/>
  <c r="F1524" i="15" s="1"/>
  <c r="G1524" i="15" s="1"/>
  <c r="D472" i="15"/>
  <c r="F472" i="15" s="1"/>
  <c r="D474" i="15"/>
  <c r="F474" i="15" s="1"/>
  <c r="D485" i="15"/>
  <c r="F485" i="15" s="1"/>
  <c r="G485" i="15" s="1"/>
  <c r="D420" i="15"/>
  <c r="F420" i="15" s="1"/>
  <c r="G420" i="15" s="1"/>
  <c r="D453" i="15"/>
  <c r="F453" i="15" s="1"/>
  <c r="D457" i="15"/>
  <c r="F457" i="15" s="1"/>
  <c r="G457" i="15" s="1"/>
  <c r="D432" i="15"/>
  <c r="F432" i="15" s="1"/>
  <c r="D1046" i="15"/>
  <c r="F1046" i="15" s="1"/>
  <c r="D1094" i="15"/>
  <c r="F1094" i="15" s="1"/>
  <c r="G1094" i="15" s="1"/>
  <c r="D1144" i="15"/>
  <c r="F1144" i="15" s="1"/>
  <c r="G1144" i="15" s="1"/>
  <c r="D1407" i="15"/>
  <c r="F1407" i="15" s="1"/>
  <c r="G1407" i="15" s="1"/>
  <c r="D1440" i="15"/>
  <c r="F1440" i="15" s="1"/>
  <c r="G1440" i="15" s="1"/>
  <c r="D1093" i="15"/>
  <c r="F1093" i="15" s="1"/>
  <c r="G1093" i="15" s="1"/>
  <c r="D1236" i="15"/>
  <c r="F1236" i="15" s="1"/>
  <c r="D1253" i="15"/>
  <c r="F1253" i="15" s="1"/>
  <c r="D1266" i="15"/>
  <c r="F1266" i="15" s="1"/>
  <c r="D1274" i="15"/>
  <c r="F1274" i="15" s="1"/>
  <c r="D1277" i="15"/>
  <c r="F1277" i="15" s="1"/>
  <c r="D1282" i="15"/>
  <c r="F1282" i="15" s="1"/>
  <c r="D1288" i="15"/>
  <c r="F1288" i="15" s="1"/>
  <c r="D1296" i="15"/>
  <c r="F1296" i="15" s="1"/>
  <c r="D1315" i="15"/>
  <c r="F1315" i="15" s="1"/>
  <c r="G1315" i="15" s="1"/>
  <c r="D1412" i="15"/>
  <c r="F1412" i="15" s="1"/>
  <c r="G1412" i="15" s="1"/>
  <c r="D1522" i="15"/>
  <c r="F1522" i="15" s="1"/>
  <c r="G1522" i="15" s="1"/>
  <c r="D1528" i="15"/>
  <c r="F1528" i="15" s="1"/>
  <c r="G1528" i="15" s="1"/>
  <c r="D1518" i="15"/>
  <c r="F1518" i="15" s="1"/>
  <c r="G1518" i="15" s="1"/>
  <c r="D529" i="15"/>
  <c r="F529" i="15" s="1"/>
  <c r="D537" i="15"/>
  <c r="F537" i="15" s="1"/>
  <c r="G535" i="15" s="1"/>
  <c r="D940" i="15"/>
  <c r="F940" i="15" s="1"/>
  <c r="D952" i="15"/>
  <c r="F952" i="15" s="1"/>
  <c r="D964" i="15"/>
  <c r="F964" i="15" s="1"/>
  <c r="D973" i="15"/>
  <c r="F973" i="15" s="1"/>
  <c r="G973" i="15" s="1"/>
  <c r="D1010" i="15"/>
  <c r="F1010" i="15" s="1"/>
  <c r="D1116" i="15"/>
  <c r="F1116" i="15" s="1"/>
  <c r="G1116" i="15" s="1"/>
  <c r="D1401" i="15"/>
  <c r="F1401" i="15" s="1"/>
  <c r="G1401" i="15" s="1"/>
  <c r="D1434" i="15"/>
  <c r="F1434" i="15" s="1"/>
  <c r="G1434" i="15" s="1"/>
  <c r="D1065" i="15"/>
  <c r="F1065" i="15" s="1"/>
  <c r="D1066" i="15"/>
  <c r="F1066" i="15" s="1"/>
  <c r="G1066" i="15" s="1"/>
  <c r="D1099" i="15"/>
  <c r="F1099" i="15" s="1"/>
  <c r="G1099" i="15" s="1"/>
  <c r="D1321" i="15"/>
  <c r="F1321" i="15" s="1"/>
  <c r="D1394" i="15"/>
  <c r="F1394" i="15" s="1"/>
  <c r="G1394" i="15" s="1"/>
  <c r="D1427" i="15"/>
  <c r="F1427" i="15" s="1"/>
  <c r="G1427" i="15" s="1"/>
  <c r="D1491" i="15"/>
  <c r="F1491" i="15" s="1"/>
  <c r="G1491" i="15" s="1"/>
  <c r="D230" i="15"/>
  <c r="F230" i="15" s="1"/>
  <c r="D233" i="15"/>
  <c r="F233" i="15" s="1"/>
  <c r="G233" i="15" s="1"/>
  <c r="D332" i="15"/>
  <c r="F332" i="15" s="1"/>
  <c r="D343" i="15"/>
  <c r="F343" i="15" s="1"/>
  <c r="G342" i="15" s="1"/>
  <c r="D348" i="15"/>
  <c r="F348" i="15" s="1"/>
  <c r="D355" i="15"/>
  <c r="F355" i="15" s="1"/>
  <c r="G355" i="15" s="1"/>
  <c r="D411" i="15"/>
  <c r="F411" i="15" s="1"/>
  <c r="D412" i="15"/>
  <c r="F412" i="15" s="1"/>
  <c r="G412" i="15" s="1"/>
  <c r="D358" i="15"/>
  <c r="F358" i="15" s="1"/>
  <c r="G357" i="15" s="1"/>
  <c r="D371" i="15"/>
  <c r="F371" i="15" s="1"/>
  <c r="D378" i="15"/>
  <c r="F378" i="15" s="1"/>
  <c r="D380" i="15"/>
  <c r="F380" i="15" s="1"/>
  <c r="D406" i="15"/>
  <c r="F406" i="15" s="1"/>
  <c r="D471" i="15"/>
  <c r="F471" i="15" s="1"/>
  <c r="G471" i="15" s="1"/>
  <c r="D992" i="15"/>
  <c r="F992" i="15" s="1"/>
  <c r="G992" i="15" s="1"/>
  <c r="D1126" i="15"/>
  <c r="F1126" i="15" s="1"/>
  <c r="G1126" i="15" s="1"/>
  <c r="D1403" i="15"/>
  <c r="F1403" i="15" s="1"/>
  <c r="G1403" i="15" s="1"/>
  <c r="D1436" i="15"/>
  <c r="F1436" i="15" s="1"/>
  <c r="G1436" i="15" s="1"/>
  <c r="D1000" i="15"/>
  <c r="F1000" i="15" s="1"/>
  <c r="D1013" i="15"/>
  <c r="F1013" i="15" s="1"/>
  <c r="G1012" i="15" s="1"/>
  <c r="D1064" i="15"/>
  <c r="F1064" i="15" s="1"/>
  <c r="G1064" i="15" s="1"/>
  <c r="D1097" i="15"/>
  <c r="F1097" i="15" s="1"/>
  <c r="G1097" i="15" s="1"/>
  <c r="D1221" i="15"/>
  <c r="F1221" i="15" s="1"/>
  <c r="D1240" i="15"/>
  <c r="F1240" i="15" s="1"/>
  <c r="D1334" i="15"/>
  <c r="F1334" i="15" s="1"/>
  <c r="D1392" i="15"/>
  <c r="F1392" i="15" s="1"/>
  <c r="G1392" i="15" s="1"/>
  <c r="D1425" i="15"/>
  <c r="F1425" i="15" s="1"/>
  <c r="G1425" i="15" s="1"/>
  <c r="D475" i="15"/>
  <c r="F475" i="15" s="1"/>
  <c r="G475" i="15" s="1"/>
  <c r="D573" i="15"/>
  <c r="F573" i="15" s="1"/>
  <c r="D580" i="15"/>
  <c r="F580" i="15" s="1"/>
  <c r="D591" i="15"/>
  <c r="F591" i="15" s="1"/>
  <c r="D602" i="15"/>
  <c r="F602" i="15" s="1"/>
  <c r="D608" i="15"/>
  <c r="F608" i="15" s="1"/>
  <c r="D923" i="15"/>
  <c r="F923" i="15" s="1"/>
  <c r="D924" i="15"/>
  <c r="F924" i="15" s="1"/>
  <c r="D990" i="15"/>
  <c r="F990" i="15" s="1"/>
  <c r="G990" i="15" s="1"/>
  <c r="D1128" i="15"/>
  <c r="F1128" i="15" s="1"/>
  <c r="G1128" i="15" s="1"/>
  <c r="D1405" i="15"/>
  <c r="F1405" i="15" s="1"/>
  <c r="G1405" i="15" s="1"/>
  <c r="D1438" i="15"/>
  <c r="F1438" i="15" s="1"/>
  <c r="G1438" i="15" s="1"/>
  <c r="D997" i="15"/>
  <c r="F997" i="15" s="1"/>
  <c r="G997" i="15" s="1"/>
  <c r="D1103" i="15"/>
  <c r="F1103" i="15" s="1"/>
  <c r="G1103" i="15" s="1"/>
  <c r="D1312" i="15"/>
  <c r="F1312" i="15" s="1"/>
  <c r="G1312" i="15" s="1"/>
  <c r="D1414" i="15"/>
  <c r="F1414" i="15" s="1"/>
  <c r="G1414" i="15" s="1"/>
  <c r="D1539" i="15"/>
  <c r="F1539" i="15" s="1"/>
  <c r="G1539" i="15" s="1"/>
  <c r="D1558" i="15"/>
  <c r="F1558" i="15" s="1"/>
  <c r="G1558" i="15" s="1"/>
  <c r="D1554" i="15"/>
  <c r="F1554" i="15" s="1"/>
  <c r="G1554" i="15" s="1"/>
  <c r="D1514" i="15"/>
  <c r="F1514" i="15" s="1"/>
  <c r="G1514" i="15" s="1"/>
  <c r="D1549" i="15"/>
  <c r="F1549" i="15" s="1"/>
  <c r="G1549" i="15" s="1"/>
  <c r="D1543" i="15"/>
  <c r="F1543" i="15" s="1"/>
  <c r="G1543" i="15" s="1"/>
  <c r="D1546" i="15"/>
  <c r="F1546" i="15" s="1"/>
  <c r="G1546" i="15" s="1"/>
  <c r="D1548" i="15"/>
  <c r="F1548" i="15" s="1"/>
  <c r="G1548" i="15" s="1"/>
  <c r="D1536" i="15"/>
  <c r="F1536" i="15" s="1"/>
  <c r="G1536" i="15" s="1"/>
  <c r="D1505" i="15"/>
  <c r="F1505" i="15" s="1"/>
  <c r="D1545" i="15"/>
  <c r="F1545" i="15" s="1"/>
  <c r="G1545" i="15" s="1"/>
  <c r="D1555" i="15"/>
  <c r="F1555" i="15" s="1"/>
  <c r="G1555" i="15" s="1"/>
  <c r="D1556" i="15"/>
  <c r="F1556" i="15" s="1"/>
  <c r="G1556" i="15" s="1"/>
  <c r="D1502" i="15"/>
  <c r="F1502" i="15" s="1"/>
  <c r="G1502" i="15" s="1"/>
  <c r="D1511" i="15"/>
  <c r="F1511" i="15" s="1"/>
  <c r="G1511" i="15" s="1"/>
  <c r="D1547" i="15"/>
  <c r="F1547" i="15" s="1"/>
  <c r="G1547" i="15" s="1"/>
  <c r="D1557" i="15"/>
  <c r="F1557" i="15" s="1"/>
  <c r="G1557" i="15" s="1"/>
  <c r="D1540" i="15"/>
  <c r="F1540" i="15" s="1"/>
  <c r="G1540" i="15" s="1"/>
  <c r="D1550" i="15"/>
  <c r="F1550" i="15" s="1"/>
  <c r="G1550" i="15" s="1"/>
  <c r="D1552" i="15"/>
  <c r="F1552" i="15" s="1"/>
  <c r="G1552" i="15" s="1"/>
  <c r="D1541" i="15"/>
  <c r="F1541" i="15" s="1"/>
  <c r="G1541" i="15" s="1"/>
  <c r="D1551" i="15"/>
  <c r="F1551" i="15" s="1"/>
  <c r="G1551" i="15" s="1"/>
  <c r="D674" i="15"/>
  <c r="F674" i="15" s="1"/>
  <c r="D700" i="15"/>
  <c r="F700" i="15" s="1"/>
  <c r="D736" i="15"/>
  <c r="F736" i="15" s="1"/>
  <c r="G736" i="15" s="1"/>
  <c r="D791" i="15"/>
  <c r="F791" i="15" s="1"/>
  <c r="D853" i="15"/>
  <c r="F853" i="15" s="1"/>
  <c r="G853" i="15" s="1"/>
  <c r="D894" i="15"/>
  <c r="F894" i="15" s="1"/>
  <c r="D672" i="15"/>
  <c r="F672" i="15" s="1"/>
  <c r="D717" i="15"/>
  <c r="F717" i="15" s="1"/>
  <c r="G717" i="15" s="1"/>
  <c r="D750" i="15"/>
  <c r="F750" i="15" s="1"/>
  <c r="G750" i="15" s="1"/>
  <c r="D743" i="15"/>
  <c r="F743" i="15" s="1"/>
  <c r="G743" i="15" s="1"/>
  <c r="D846" i="15"/>
  <c r="F846" i="15" s="1"/>
  <c r="G846" i="15" s="1"/>
  <c r="D907" i="15"/>
  <c r="F907" i="15" s="1"/>
  <c r="G906" i="15" s="1"/>
  <c r="D730" i="15"/>
  <c r="F730" i="15" s="1"/>
  <c r="G730" i="15" s="1"/>
  <c r="D758" i="15"/>
  <c r="F758" i="15" s="1"/>
  <c r="G758" i="15" s="1"/>
  <c r="D656" i="15"/>
  <c r="F656" i="15" s="1"/>
  <c r="D754" i="15"/>
  <c r="F754" i="15" s="1"/>
  <c r="D766" i="15"/>
  <c r="F766" i="15" s="1"/>
  <c r="G766" i="15" s="1"/>
  <c r="D868" i="15"/>
  <c r="F868" i="15" s="1"/>
  <c r="G868" i="15" s="1"/>
  <c r="D742" i="15"/>
  <c r="F742" i="15" s="1"/>
  <c r="G742" i="15" s="1"/>
  <c r="D776" i="15"/>
  <c r="F776" i="15" s="1"/>
  <c r="D816" i="15"/>
  <c r="F816" i="15" s="1"/>
  <c r="D885" i="15"/>
  <c r="F885" i="15" s="1"/>
  <c r="D636" i="15"/>
  <c r="F636" i="15" s="1"/>
  <c r="D663" i="15"/>
  <c r="F663" i="15" s="1"/>
  <c r="D670" i="15"/>
  <c r="F670" i="15" s="1"/>
  <c r="D734" i="15"/>
  <c r="F734" i="15" s="1"/>
  <c r="G734" i="15" s="1"/>
  <c r="D764" i="15"/>
  <c r="F764" i="15" s="1"/>
  <c r="G764" i="15" s="1"/>
  <c r="D879" i="15"/>
  <c r="F879" i="15" s="1"/>
  <c r="D892" i="15"/>
  <c r="F892" i="15" s="1"/>
  <c r="G892" i="15" s="1"/>
  <c r="D678" i="15"/>
  <c r="F678" i="15" s="1"/>
  <c r="D709" i="15"/>
  <c r="F709" i="15" s="1"/>
  <c r="G709" i="15" s="1"/>
  <c r="D740" i="15"/>
  <c r="F740" i="15" s="1"/>
  <c r="G740" i="15" s="1"/>
  <c r="D812" i="15"/>
  <c r="F812" i="15" s="1"/>
  <c r="D881" i="15"/>
  <c r="F881" i="15" s="1"/>
  <c r="D913" i="15"/>
  <c r="F913" i="15" s="1"/>
  <c r="G913" i="15" s="1"/>
  <c r="D759" i="15"/>
  <c r="F759" i="15" s="1"/>
  <c r="G759" i="15" s="1"/>
  <c r="D901" i="15"/>
  <c r="F901" i="15" s="1"/>
  <c r="G901" i="15" s="1"/>
  <c r="D767" i="15"/>
  <c r="F767" i="15" s="1"/>
  <c r="G767" i="15" s="1"/>
  <c r="D652" i="15"/>
  <c r="F652" i="15" s="1"/>
  <c r="G652" i="15" s="1"/>
  <c r="D747" i="15"/>
  <c r="F747" i="15" s="1"/>
  <c r="G747" i="15" s="1"/>
  <c r="D685" i="15"/>
  <c r="F685" i="15" s="1"/>
  <c r="D719" i="15"/>
  <c r="F719" i="15" s="1"/>
  <c r="G719" i="15" s="1"/>
  <c r="D859" i="15"/>
  <c r="F859" i="15" s="1"/>
  <c r="D905" i="15"/>
  <c r="F905" i="15" s="1"/>
  <c r="G904" i="15" s="1"/>
  <c r="D688" i="15"/>
  <c r="F688" i="15" s="1"/>
  <c r="D718" i="15"/>
  <c r="F718" i="15" s="1"/>
  <c r="G718" i="15" s="1"/>
  <c r="D811" i="15"/>
  <c r="F811" i="15" s="1"/>
  <c r="G811" i="15" s="1"/>
  <c r="D713" i="15"/>
  <c r="F713" i="15" s="1"/>
  <c r="D732" i="15"/>
  <c r="F732" i="15" s="1"/>
  <c r="G732" i="15" s="1"/>
  <c r="D855" i="15"/>
  <c r="F855" i="15" s="1"/>
  <c r="D902" i="15"/>
  <c r="F902" i="15" s="1"/>
  <c r="G902" i="15" s="1"/>
  <c r="D694" i="15"/>
  <c r="F694" i="15" s="1"/>
  <c r="D723" i="15"/>
  <c r="F723" i="15" s="1"/>
  <c r="D741" i="15"/>
  <c r="F741" i="15" s="1"/>
  <c r="G741" i="15" s="1"/>
  <c r="D771" i="15"/>
  <c r="F771" i="15" s="1"/>
  <c r="D818" i="15"/>
  <c r="F818" i="15" s="1"/>
  <c r="D861" i="15"/>
  <c r="F861" i="15" s="1"/>
  <c r="D875" i="15"/>
  <c r="F875" i="15" s="1"/>
  <c r="D890" i="15"/>
  <c r="F890" i="15" s="1"/>
  <c r="G890" i="15" s="1"/>
  <c r="D703" i="15"/>
  <c r="F703" i="15" s="1"/>
  <c r="D738" i="15"/>
  <c r="F738" i="15" s="1"/>
  <c r="G738" i="15" s="1"/>
  <c r="D809" i="15"/>
  <c r="F809" i="15" s="1"/>
  <c r="D877" i="15"/>
  <c r="F877" i="15" s="1"/>
  <c r="D896" i="15"/>
  <c r="F896" i="15" s="1"/>
  <c r="D915" i="15"/>
  <c r="F915" i="15" s="1"/>
  <c r="G915" i="15" s="1"/>
  <c r="D720" i="15"/>
  <c r="F720" i="15" s="1"/>
  <c r="G720" i="15" s="1"/>
  <c r="D795" i="15"/>
  <c r="F795" i="15" s="1"/>
  <c r="D857" i="15"/>
  <c r="F857" i="15" s="1"/>
  <c r="D887" i="15"/>
  <c r="F887" i="15" s="1"/>
  <c r="G887" i="15" s="1"/>
  <c r="D752" i="15"/>
  <c r="F752" i="15" s="1"/>
  <c r="D779" i="15"/>
  <c r="F779" i="15" s="1"/>
  <c r="G779" i="15" s="1"/>
  <c r="D637" i="15"/>
  <c r="F637" i="15" s="1"/>
  <c r="G637" i="15" s="1"/>
  <c r="D745" i="15"/>
  <c r="F745" i="15" s="1"/>
  <c r="G745" i="15" s="1"/>
  <c r="D883" i="15"/>
  <c r="F883" i="15" s="1"/>
  <c r="D914" i="15"/>
  <c r="F914" i="15" s="1"/>
  <c r="G914" i="15" s="1"/>
  <c r="D762" i="15"/>
  <c r="F762" i="15" s="1"/>
  <c r="D802" i="15"/>
  <c r="F802" i="15" s="1"/>
  <c r="G802" i="15" s="1"/>
  <c r="D634" i="15"/>
  <c r="F634" i="15" s="1"/>
  <c r="G634" i="15" s="1"/>
  <c r="D751" i="15"/>
  <c r="F751" i="15" s="1"/>
  <c r="G751" i="15" s="1"/>
  <c r="D803" i="15"/>
  <c r="F803" i="15" s="1"/>
  <c r="G803" i="15" s="1"/>
  <c r="D649" i="15"/>
  <c r="F649" i="15" s="1"/>
  <c r="D691" i="15"/>
  <c r="F691" i="15" s="1"/>
  <c r="D725" i="15"/>
  <c r="F725" i="15" s="1"/>
  <c r="D748" i="15"/>
  <c r="F748" i="15" s="1"/>
  <c r="G748" i="15" s="1"/>
  <c r="D797" i="15"/>
  <c r="F797" i="15" s="1"/>
  <c r="D851" i="15"/>
  <c r="F851" i="15" s="1"/>
  <c r="D900" i="15"/>
  <c r="F900" i="15" s="1"/>
  <c r="G900" i="15" s="1"/>
  <c r="D749" i="15"/>
  <c r="F749" i="15" s="1"/>
  <c r="G749" i="15" s="1"/>
  <c r="D664" i="15"/>
  <c r="F664" i="15" s="1"/>
  <c r="D721" i="15"/>
  <c r="F721" i="15" s="1"/>
  <c r="G721" i="15" s="1"/>
  <c r="D756" i="15"/>
  <c r="F756" i="15" s="1"/>
  <c r="G756" i="15" s="1"/>
  <c r="D705" i="15"/>
  <c r="F705" i="15" s="1"/>
  <c r="D739" i="15"/>
  <c r="F739" i="15" s="1"/>
  <c r="G739" i="15" s="1"/>
  <c r="D768" i="15"/>
  <c r="F768" i="15" s="1"/>
  <c r="G768" i="15" s="1"/>
  <c r="D898" i="15"/>
  <c r="F898" i="15" s="1"/>
  <c r="D909" i="15"/>
  <c r="F909" i="15" s="1"/>
  <c r="D912" i="15"/>
  <c r="F912" i="15" s="1"/>
  <c r="G912" i="15" s="1"/>
  <c r="D744" i="15"/>
  <c r="F744" i="15" s="1"/>
  <c r="G744" i="15" s="1"/>
  <c r="D804" i="15"/>
  <c r="F804" i="15" s="1"/>
  <c r="G804" i="15" s="1"/>
  <c r="D911" i="15"/>
  <c r="F911" i="15" s="1"/>
  <c r="D711" i="15"/>
  <c r="F711" i="15" s="1"/>
  <c r="G711" i="15" s="1"/>
  <c r="D778" i="15"/>
  <c r="F778" i="15" s="1"/>
  <c r="G778" i="15" s="1"/>
  <c r="D865" i="15"/>
  <c r="F865" i="15" s="1"/>
  <c r="G865" i="15" s="1"/>
  <c r="D773" i="15"/>
  <c r="F773" i="15" s="1"/>
  <c r="G773" i="15" s="1"/>
  <c r="D681" i="15"/>
  <c r="F681" i="15" s="1"/>
  <c r="D714" i="15"/>
  <c r="F714" i="15" s="1"/>
  <c r="D727" i="15"/>
  <c r="F727" i="15" s="1"/>
  <c r="D731" i="15"/>
  <c r="F731" i="15" s="1"/>
  <c r="G731" i="15" s="1"/>
  <c r="D801" i="15"/>
  <c r="F801" i="15" s="1"/>
  <c r="G801" i="15" s="1"/>
  <c r="D746" i="15"/>
  <c r="F746" i="15" s="1"/>
  <c r="G746" i="15" s="1"/>
  <c r="D793" i="15"/>
  <c r="F793" i="15" s="1"/>
  <c r="D845" i="15"/>
  <c r="F845" i="15" s="1"/>
  <c r="G845" i="15" s="1"/>
  <c r="D757" i="15"/>
  <c r="F757" i="15" s="1"/>
  <c r="G757" i="15" s="1"/>
  <c r="D814" i="15"/>
  <c r="F814" i="15" s="1"/>
  <c r="D871" i="15"/>
  <c r="F871" i="15" s="1"/>
  <c r="G871" i="15" s="1"/>
  <c r="D668" i="15"/>
  <c r="F668" i="15" s="1"/>
  <c r="D697" i="15"/>
  <c r="F697" i="15" s="1"/>
  <c r="D735" i="15"/>
  <c r="F735" i="15" s="1"/>
  <c r="G735" i="15" s="1"/>
  <c r="D765" i="15"/>
  <c r="F765" i="15" s="1"/>
  <c r="G765" i="15" s="1"/>
  <c r="D820" i="15"/>
  <c r="F820" i="15" s="1"/>
  <c r="D891" i="15"/>
  <c r="F891" i="15" s="1"/>
  <c r="G891" i="15" s="1"/>
  <c r="D163" i="15"/>
  <c r="F163" i="15" s="1"/>
  <c r="G162" i="15" s="1"/>
  <c r="D167" i="15"/>
  <c r="F167" i="15" s="1"/>
  <c r="G166" i="15" s="1"/>
  <c r="D179" i="15"/>
  <c r="F179" i="15" s="1"/>
  <c r="G178" i="15" s="1"/>
  <c r="D176" i="15"/>
  <c r="F176" i="15" s="1"/>
  <c r="G175" i="15" s="1"/>
  <c r="D161" i="15"/>
  <c r="F161" i="15" s="1"/>
  <c r="G160" i="15" s="1"/>
  <c r="D165" i="15"/>
  <c r="F165" i="15" s="1"/>
  <c r="G164" i="15" s="1"/>
  <c r="D173" i="15"/>
  <c r="F173" i="15" s="1"/>
  <c r="G172" i="15" s="1"/>
  <c r="D170" i="15"/>
  <c r="F170" i="15" s="1"/>
  <c r="G169" i="15" s="1"/>
  <c r="D641" i="15"/>
  <c r="F641" i="15" s="1"/>
  <c r="D1184" i="15"/>
  <c r="F1184" i="15" s="1"/>
  <c r="G1184" i="15" s="1"/>
  <c r="H1184" i="15" s="1"/>
  <c r="D1530" i="15"/>
  <c r="F1530" i="15" s="1"/>
  <c r="G1530" i="15" s="1"/>
  <c r="D207" i="15"/>
  <c r="F207" i="15" s="1"/>
  <c r="G207" i="15" s="1"/>
  <c r="D212" i="15"/>
  <c r="F212" i="15" s="1"/>
  <c r="G211" i="15" s="1"/>
  <c r="D247" i="15"/>
  <c r="F247" i="15" s="1"/>
  <c r="G246" i="15" s="1"/>
  <c r="H246" i="15" s="1"/>
  <c r="D253" i="15"/>
  <c r="F253" i="15" s="1"/>
  <c r="G252" i="15" s="1"/>
  <c r="D262" i="15"/>
  <c r="F262" i="15" s="1"/>
  <c r="G261" i="15" s="1"/>
  <c r="D237" i="15"/>
  <c r="F237" i="15" s="1"/>
  <c r="D331" i="15"/>
  <c r="F331" i="15" s="1"/>
  <c r="G331" i="15" s="1"/>
  <c r="D439" i="15"/>
  <c r="F439" i="15" s="1"/>
  <c r="D465" i="15"/>
  <c r="F465" i="15" s="1"/>
  <c r="G463" i="15" s="1"/>
  <c r="D505" i="15"/>
  <c r="F505" i="15" s="1"/>
  <c r="G503" i="15" s="1"/>
  <c r="D601" i="15"/>
  <c r="F601" i="15" s="1"/>
  <c r="G601" i="15" s="1"/>
  <c r="D944" i="15"/>
  <c r="F944" i="15" s="1"/>
  <c r="G943" i="15" s="1"/>
  <c r="D956" i="15"/>
  <c r="F956" i="15" s="1"/>
  <c r="G955" i="15" s="1"/>
  <c r="D968" i="15"/>
  <c r="F968" i="15" s="1"/>
  <c r="G967" i="15" s="1"/>
  <c r="D1020" i="15"/>
  <c r="F1020" i="15" s="1"/>
  <c r="G1018" i="15" s="1"/>
  <c r="D1142" i="15"/>
  <c r="F1142" i="15" s="1"/>
  <c r="G1141" i="15" s="1"/>
  <c r="D1157" i="15"/>
  <c r="F1157" i="15" s="1"/>
  <c r="G1156" i="15" s="1"/>
  <c r="D1165" i="15"/>
  <c r="F1165" i="15" s="1"/>
  <c r="G1164" i="15" s="1"/>
  <c r="D1182" i="15"/>
  <c r="F1182" i="15" s="1"/>
  <c r="G1181" i="15" s="1"/>
  <c r="D509" i="15"/>
  <c r="F509" i="15" s="1"/>
  <c r="G507" i="15" s="1"/>
  <c r="D603" i="15"/>
  <c r="F603" i="15" s="1"/>
  <c r="G603" i="15" s="1"/>
  <c r="D938" i="15"/>
  <c r="F938" i="15" s="1"/>
  <c r="D947" i="15"/>
  <c r="F947" i="15" s="1"/>
  <c r="G946" i="15" s="1"/>
  <c r="D959" i="15"/>
  <c r="F959" i="15" s="1"/>
  <c r="D1001" i="15"/>
  <c r="F1001" i="15" s="1"/>
  <c r="G999" i="15" s="1"/>
  <c r="D1146" i="15"/>
  <c r="F1146" i="15" s="1"/>
  <c r="G1145" i="15" s="1"/>
  <c r="D1154" i="15"/>
  <c r="F1154" i="15" s="1"/>
  <c r="G1153" i="15" s="1"/>
  <c r="D1173" i="15"/>
  <c r="F1173" i="15" s="1"/>
  <c r="G1172" i="15" s="1"/>
  <c r="D1179" i="15"/>
  <c r="F1179" i="15" s="1"/>
  <c r="G1178" i="15" s="1"/>
  <c r="D1332" i="15"/>
  <c r="F1332" i="15" s="1"/>
  <c r="G1331" i="15" s="1"/>
  <c r="D1495" i="15"/>
  <c r="F1495" i="15" s="1"/>
  <c r="G1495" i="15" s="1"/>
  <c r="D1496" i="15"/>
  <c r="F1496" i="15" s="1"/>
  <c r="G1496" i="15" s="1"/>
  <c r="D441" i="15"/>
  <c r="F441" i="15" s="1"/>
  <c r="D461" i="15"/>
  <c r="F461" i="15" s="1"/>
  <c r="D501" i="15"/>
  <c r="F501" i="15" s="1"/>
  <c r="G499" i="15" s="1"/>
  <c r="D953" i="15"/>
  <c r="F953" i="15" s="1"/>
  <c r="D1016" i="15"/>
  <c r="F1016" i="15" s="1"/>
  <c r="G1014" i="15" s="1"/>
  <c r="D1161" i="15"/>
  <c r="F1161" i="15" s="1"/>
  <c r="G1160" i="15" s="1"/>
  <c r="D1229" i="15"/>
  <c r="F1229" i="15" s="1"/>
  <c r="G1228" i="15" s="1"/>
  <c r="D1235" i="15"/>
  <c r="F1235" i="15" s="1"/>
  <c r="G1234" i="15" s="1"/>
  <c r="D1251" i="15"/>
  <c r="F1251" i="15" s="1"/>
  <c r="G1250" i="15" s="1"/>
  <c r="D1264" i="15"/>
  <c r="F1264" i="15" s="1"/>
  <c r="D1280" i="15"/>
  <c r="F1280" i="15" s="1"/>
  <c r="G1279" i="15" s="1"/>
  <c r="D1286" i="15"/>
  <c r="F1286" i="15" s="1"/>
  <c r="G1285" i="15" s="1"/>
  <c r="D1319" i="15"/>
  <c r="F1319" i="15" s="1"/>
  <c r="G1318" i="15" s="1"/>
  <c r="D250" i="15"/>
  <c r="F250" i="15" s="1"/>
  <c r="D214" i="15"/>
  <c r="F214" i="15" s="1"/>
  <c r="G213" i="15" s="1"/>
  <c r="D361" i="15"/>
  <c r="F361" i="15" s="1"/>
  <c r="G360" i="15" s="1"/>
  <c r="D497" i="15"/>
  <c r="F497" i="15" s="1"/>
  <c r="G495" i="15" s="1"/>
  <c r="D607" i="15"/>
  <c r="F607" i="15" s="1"/>
  <c r="G607" i="15" s="1"/>
  <c r="D962" i="15"/>
  <c r="F962" i="15" s="1"/>
  <c r="G961" i="15" s="1"/>
  <c r="D1134" i="15"/>
  <c r="F1134" i="15" s="1"/>
  <c r="G1133" i="15" s="1"/>
  <c r="D1150" i="15"/>
  <c r="F1150" i="15" s="1"/>
  <c r="G1149" i="15" s="1"/>
  <c r="D1176" i="15"/>
  <c r="F1176" i="15" s="1"/>
  <c r="G1175" i="15" s="1"/>
  <c r="D1226" i="15"/>
  <c r="F1226" i="15" s="1"/>
  <c r="G1225" i="15" s="1"/>
  <c r="D1237" i="15"/>
  <c r="F1237" i="15" s="1"/>
  <c r="D1248" i="15"/>
  <c r="F1248" i="15" s="1"/>
  <c r="G1247" i="15" s="1"/>
  <c r="D1261" i="15"/>
  <c r="F1261" i="15" s="1"/>
  <c r="G1260" i="15" s="1"/>
  <c r="D1289" i="15"/>
  <c r="F1289" i="15" s="1"/>
  <c r="G1288" i="15" s="1"/>
  <c r="D1335" i="15"/>
  <c r="F1335" i="15" s="1"/>
  <c r="G1334" i="15" s="1"/>
  <c r="D1475" i="15"/>
  <c r="F1475" i="15" s="1"/>
  <c r="G1475" i="15" s="1"/>
  <c r="D1529" i="15"/>
  <c r="F1529" i="15" s="1"/>
  <c r="G1529" i="15" s="1"/>
  <c r="D437" i="15"/>
  <c r="F437" i="15" s="1"/>
  <c r="D443" i="15"/>
  <c r="F443" i="15" s="1"/>
  <c r="D493" i="15"/>
  <c r="F493" i="15" s="1"/>
  <c r="G491" i="15" s="1"/>
  <c r="D328" i="15"/>
  <c r="F328" i="15" s="1"/>
  <c r="G328" i="15" s="1"/>
  <c r="D941" i="15"/>
  <c r="F941" i="15" s="1"/>
  <c r="G940" i="15" s="1"/>
  <c r="D965" i="15"/>
  <c r="F965" i="15" s="1"/>
  <c r="G964" i="15" s="1"/>
  <c r="D1169" i="15"/>
  <c r="F1169" i="15" s="1"/>
  <c r="G1168" i="15" s="1"/>
  <c r="D1218" i="15"/>
  <c r="F1218" i="15" s="1"/>
  <c r="G1217" i="15" s="1"/>
  <c r="D1231" i="15"/>
  <c r="F1231" i="15" s="1"/>
  <c r="G1230" i="15" s="1"/>
  <c r="D1239" i="15"/>
  <c r="F1239" i="15" s="1"/>
  <c r="D1257" i="15"/>
  <c r="F1257" i="15" s="1"/>
  <c r="G1256" i="15" s="1"/>
  <c r="D1270" i="15"/>
  <c r="F1270" i="15" s="1"/>
  <c r="G1269" i="15" s="1"/>
  <c r="D1283" i="15"/>
  <c r="F1283" i="15" s="1"/>
  <c r="G1282" i="15" s="1"/>
  <c r="D1292" i="15"/>
  <c r="F1292" i="15" s="1"/>
  <c r="G1291" i="15" s="1"/>
  <c r="D1474" i="15"/>
  <c r="F1474" i="15" s="1"/>
  <c r="G1472" i="15" s="1"/>
  <c r="D1527" i="15"/>
  <c r="F1527" i="15" s="1"/>
  <c r="G1527" i="15" s="1"/>
  <c r="D240" i="15"/>
  <c r="F240" i="15" s="1"/>
  <c r="D255" i="15"/>
  <c r="F255" i="15" s="1"/>
  <c r="G254" i="15" s="1"/>
  <c r="H254" i="15" s="1"/>
  <c r="D244" i="15"/>
  <c r="F244" i="15" s="1"/>
  <c r="G243" i="15" s="1"/>
  <c r="D455" i="15"/>
  <c r="F455" i="15" s="1"/>
  <c r="G452" i="15" s="1"/>
  <c r="D513" i="15"/>
  <c r="F513" i="15" s="1"/>
  <c r="G511" i="15" s="1"/>
  <c r="D950" i="15"/>
  <c r="F950" i="15" s="1"/>
  <c r="G949" i="15" s="1"/>
  <c r="D970" i="15"/>
  <c r="F970" i="15" s="1"/>
  <c r="D1138" i="15"/>
  <c r="F1138" i="15" s="1"/>
  <c r="G1137" i="15" s="1"/>
  <c r="D1222" i="15"/>
  <c r="F1222" i="15" s="1"/>
  <c r="G1221" i="15" s="1"/>
  <c r="D1233" i="15"/>
  <c r="F1233" i="15" s="1"/>
  <c r="G1232" i="15" s="1"/>
  <c r="D1241" i="15"/>
  <c r="F1241" i="15" s="1"/>
  <c r="D1254" i="15"/>
  <c r="F1254" i="15" s="1"/>
  <c r="G1253" i="15" s="1"/>
  <c r="D1267" i="15"/>
  <c r="F1267" i="15" s="1"/>
  <c r="D1322" i="15"/>
  <c r="F1322" i="15" s="1"/>
  <c r="G1321" i="15" s="1"/>
  <c r="D1470" i="15"/>
  <c r="F1470" i="15" s="1"/>
  <c r="G1469" i="15" s="1"/>
  <c r="D876" i="15"/>
  <c r="F876" i="15" s="1"/>
  <c r="G875" i="15" s="1"/>
  <c r="D899" i="15"/>
  <c r="F899" i="15" s="1"/>
  <c r="G898" i="15" s="1"/>
  <c r="D772" i="15"/>
  <c r="F772" i="15" s="1"/>
  <c r="D835" i="15"/>
  <c r="F835" i="15" s="1"/>
  <c r="D858" i="15"/>
  <c r="F858" i="15" s="1"/>
  <c r="G857" i="15" s="1"/>
  <c r="D647" i="15"/>
  <c r="F647" i="15" s="1"/>
  <c r="G647" i="15" s="1"/>
  <c r="D763" i="15"/>
  <c r="F763" i="15" s="1"/>
  <c r="G762" i="15" s="1"/>
  <c r="D695" i="15"/>
  <c r="F695" i="15" s="1"/>
  <c r="G694" i="15" s="1"/>
  <c r="D755" i="15"/>
  <c r="F755" i="15" s="1"/>
  <c r="G754" i="15" s="1"/>
  <c r="D810" i="15"/>
  <c r="F810" i="15" s="1"/>
  <c r="G809" i="15" s="1"/>
  <c r="D856" i="15"/>
  <c r="F856" i="15" s="1"/>
  <c r="G855" i="15" s="1"/>
  <c r="D785" i="15"/>
  <c r="F785" i="15" s="1"/>
  <c r="D866" i="15"/>
  <c r="F866" i="15" s="1"/>
  <c r="D819" i="15"/>
  <c r="F819" i="15" s="1"/>
  <c r="G818" i="15" s="1"/>
  <c r="D689" i="15"/>
  <c r="F689" i="15" s="1"/>
  <c r="G688" i="15" s="1"/>
  <c r="D715" i="15"/>
  <c r="F715" i="15" s="1"/>
  <c r="G714" i="15" s="1"/>
  <c r="D796" i="15"/>
  <c r="F796" i="15" s="1"/>
  <c r="G795" i="15" s="1"/>
  <c r="D673" i="15"/>
  <c r="F673" i="15" s="1"/>
  <c r="G672" i="15" s="1"/>
  <c r="D798" i="15"/>
  <c r="F798" i="15" s="1"/>
  <c r="G797" i="15" s="1"/>
  <c r="D841" i="15"/>
  <c r="F841" i="15" s="1"/>
  <c r="D863" i="15"/>
  <c r="F863" i="15" s="1"/>
  <c r="D657" i="15"/>
  <c r="F657" i="15" s="1"/>
  <c r="G656" i="15" s="1"/>
  <c r="D878" i="15"/>
  <c r="F878" i="15" s="1"/>
  <c r="D880" i="15"/>
  <c r="F880" i="15" s="1"/>
  <c r="G879" i="15" s="1"/>
  <c r="D638" i="15"/>
  <c r="F638" i="15" s="1"/>
  <c r="D787" i="15"/>
  <c r="F787" i="15" s="1"/>
  <c r="D774" i="15"/>
  <c r="F774" i="15" s="1"/>
  <c r="D827" i="15"/>
  <c r="F827" i="15" s="1"/>
  <c r="D655" i="15"/>
  <c r="F655" i="15" s="1"/>
  <c r="G655" i="15" s="1"/>
  <c r="D669" i="15"/>
  <c r="F669" i="15" s="1"/>
  <c r="G668" i="15" s="1"/>
  <c r="D817" i="15"/>
  <c r="F817" i="15" s="1"/>
  <c r="D860" i="15"/>
  <c r="F860" i="15" s="1"/>
  <c r="G859" i="15" s="1"/>
  <c r="D645" i="15"/>
  <c r="F645" i="15" s="1"/>
  <c r="G645" i="15" s="1"/>
  <c r="D893" i="15"/>
  <c r="F893" i="15" s="1"/>
  <c r="G893" i="15" s="1"/>
  <c r="D831" i="15"/>
  <c r="F831" i="15" s="1"/>
  <c r="D769" i="15"/>
  <c r="F769" i="15" s="1"/>
  <c r="D675" i="15"/>
  <c r="F675" i="15" s="1"/>
  <c r="G674" i="15" s="1"/>
  <c r="D701" i="15"/>
  <c r="F701" i="15" s="1"/>
  <c r="D650" i="15"/>
  <c r="F650" i="15" s="1"/>
  <c r="G649" i="15" s="1"/>
  <c r="D686" i="15"/>
  <c r="F686" i="15" s="1"/>
  <c r="G685" i="15" s="1"/>
  <c r="D760" i="15"/>
  <c r="F760" i="15" s="1"/>
  <c r="G760" i="15" s="1"/>
  <c r="D829" i="15"/>
  <c r="F829" i="15" s="1"/>
  <c r="D897" i="15"/>
  <c r="F897" i="15" s="1"/>
  <c r="G896" i="15" s="1"/>
  <c r="D888" i="15"/>
  <c r="F888" i="15" s="1"/>
  <c r="D849" i="15"/>
  <c r="F849" i="15" s="1"/>
  <c r="D852" i="15"/>
  <c r="F852" i="15" s="1"/>
  <c r="G851" i="15" s="1"/>
  <c r="D884" i="15"/>
  <c r="F884" i="15" s="1"/>
  <c r="G883" i="15" s="1"/>
  <c r="D815" i="15"/>
  <c r="F815" i="15" s="1"/>
  <c r="G814" i="15" s="1"/>
  <c r="D872" i="15"/>
  <c r="F872" i="15" s="1"/>
  <c r="D671" i="15"/>
  <c r="F671" i="15" s="1"/>
  <c r="D806" i="15"/>
  <c r="F806" i="15" s="1"/>
  <c r="D679" i="15"/>
  <c r="F679" i="15" s="1"/>
  <c r="G678" i="15" s="1"/>
  <c r="D704" i="15"/>
  <c r="F704" i="15" s="1"/>
  <c r="G703" i="15" s="1"/>
  <c r="D825" i="15"/>
  <c r="F825" i="15" s="1"/>
  <c r="D869" i="15"/>
  <c r="F869" i="15" s="1"/>
  <c r="D660" i="15"/>
  <c r="F660" i="15" s="1"/>
  <c r="G660" i="15" s="1"/>
  <c r="D783" i="15"/>
  <c r="F783" i="15" s="1"/>
  <c r="D886" i="15"/>
  <c r="F886" i="15" s="1"/>
  <c r="G885" i="15" s="1"/>
  <c r="D635" i="15"/>
  <c r="F635" i="15" s="1"/>
  <c r="G635" i="15" s="1"/>
  <c r="D843" i="15"/>
  <c r="F843" i="15" s="1"/>
  <c r="D648" i="15"/>
  <c r="F648" i="15" s="1"/>
  <c r="G648" i="15" s="1"/>
  <c r="D653" i="15"/>
  <c r="F653" i="15" s="1"/>
  <c r="G653" i="15" s="1"/>
  <c r="D698" i="15"/>
  <c r="F698" i="15" s="1"/>
  <c r="G697" i="15" s="1"/>
  <c r="D821" i="15"/>
  <c r="F821" i="15" s="1"/>
  <c r="G820" i="15" s="1"/>
  <c r="D659" i="15"/>
  <c r="F659" i="15" s="1"/>
  <c r="G659" i="15" s="1"/>
  <c r="D666" i="15"/>
  <c r="F666" i="15" s="1"/>
  <c r="D862" i="15"/>
  <c r="F862" i="15" s="1"/>
  <c r="G861" i="15" s="1"/>
  <c r="D895" i="15"/>
  <c r="F895" i="15" s="1"/>
  <c r="D847" i="15"/>
  <c r="F847" i="15" s="1"/>
  <c r="D682" i="15"/>
  <c r="F682" i="15" s="1"/>
  <c r="D706" i="15"/>
  <c r="F706" i="15" s="1"/>
  <c r="G705" i="15" s="1"/>
  <c r="D792" i="15"/>
  <c r="F792" i="15" s="1"/>
  <c r="D692" i="15"/>
  <c r="F692" i="15" s="1"/>
  <c r="G691" i="15" s="1"/>
  <c r="D794" i="15"/>
  <c r="F794" i="15" s="1"/>
  <c r="D833" i="15"/>
  <c r="F833" i="15" s="1"/>
  <c r="D781" i="15"/>
  <c r="F781" i="15" s="1"/>
  <c r="D882" i="15"/>
  <c r="F882" i="15" s="1"/>
  <c r="G881" i="15" s="1"/>
  <c r="D661" i="15"/>
  <c r="F661" i="15" s="1"/>
  <c r="G661" i="15" s="1"/>
  <c r="D654" i="15"/>
  <c r="F654" i="15" s="1"/>
  <c r="G654" i="15" s="1"/>
  <c r="D761" i="15"/>
  <c r="F761" i="15" s="1"/>
  <c r="G761" i="15" s="1"/>
  <c r="D665" i="15"/>
  <c r="F665" i="15" s="1"/>
  <c r="G664" i="15" s="1"/>
  <c r="D813" i="15"/>
  <c r="F813" i="15" s="1"/>
  <c r="G812" i="15" s="1"/>
  <c r="D777" i="15"/>
  <c r="F777" i="15" s="1"/>
  <c r="G776" i="15" s="1"/>
  <c r="G1485" i="15" l="1"/>
  <c r="G793" i="15"/>
  <c r="G791" i="15"/>
  <c r="G681" i="15"/>
  <c r="G894" i="15"/>
  <c r="G670" i="15"/>
  <c r="G700" i="15"/>
  <c r="G816" i="15"/>
  <c r="G877" i="15"/>
  <c r="G771" i="15"/>
  <c r="G1266" i="15"/>
  <c r="G1240" i="15"/>
  <c r="G969" i="15"/>
  <c r="G239" i="15"/>
  <c r="G1238" i="15"/>
  <c r="G1236" i="15"/>
  <c r="G249" i="15"/>
  <c r="H249" i="15" s="1"/>
  <c r="G1263" i="15"/>
  <c r="G952" i="15"/>
  <c r="G459" i="15"/>
  <c r="G958" i="15"/>
  <c r="G937" i="15"/>
  <c r="G236" i="15"/>
  <c r="G924" i="15"/>
  <c r="G589" i="15"/>
  <c r="G406" i="15"/>
  <c r="G347" i="15"/>
  <c r="G230" i="15"/>
  <c r="G1009" i="15"/>
  <c r="G527" i="15"/>
  <c r="G432" i="15"/>
  <c r="G1078" i="15"/>
  <c r="G1076" i="15"/>
  <c r="G1459" i="15"/>
  <c r="G1466" i="15"/>
  <c r="G345" i="15"/>
  <c r="G560" i="15"/>
  <c r="G547" i="15"/>
  <c r="G205" i="15"/>
  <c r="G257" i="15"/>
  <c r="I257" i="15" s="1"/>
  <c r="G919" i="15"/>
  <c r="G1531" i="15"/>
  <c r="G350" i="15"/>
  <c r="G519" i="15"/>
  <c r="G1087" i="15"/>
  <c r="G1006" i="15"/>
  <c r="G570" i="15"/>
  <c r="G200" i="15"/>
  <c r="G610" i="15"/>
  <c r="G592" i="15"/>
  <c r="G523" i="15"/>
  <c r="G613" i="15"/>
  <c r="G1344" i="15"/>
  <c r="G539" i="15"/>
  <c r="G272" i="15"/>
  <c r="G185" i="15"/>
  <c r="D1590" i="15"/>
  <c r="F1590" i="15" s="1"/>
  <c r="G1590" i="15" s="1"/>
  <c r="D1587" i="15"/>
  <c r="F1587" i="15" s="1"/>
  <c r="G1587" i="15" s="1"/>
  <c r="D1591" i="15"/>
  <c r="F1591" i="15" s="1"/>
  <c r="G1591" i="15" s="1"/>
  <c r="H51" i="15"/>
  <c r="I51" i="15"/>
  <c r="H977" i="15"/>
  <c r="I977" i="15"/>
  <c r="D1351" i="15"/>
  <c r="F1351" i="15" s="1"/>
  <c r="G1351" i="15" s="1"/>
  <c r="D438" i="15"/>
  <c r="F438" i="15" s="1"/>
  <c r="D440" i="15"/>
  <c r="F440" i="15" s="1"/>
  <c r="D436" i="15"/>
  <c r="F436" i="15" s="1"/>
  <c r="D1346" i="15"/>
  <c r="F1346" i="15" s="1"/>
  <c r="G1346" i="15" s="1"/>
  <c r="D1353" i="15"/>
  <c r="F1353" i="15" s="1"/>
  <c r="G1353" i="15" s="1"/>
  <c r="D1349" i="15"/>
  <c r="F1349" i="15" s="1"/>
  <c r="G1349" i="15" s="1"/>
  <c r="D1493" i="15"/>
  <c r="F1493" i="15" s="1"/>
  <c r="G1493" i="15" s="1"/>
  <c r="D1352" i="15"/>
  <c r="F1352" i="15" s="1"/>
  <c r="G1352" i="15" s="1"/>
  <c r="D1348" i="15"/>
  <c r="F1348" i="15" s="1"/>
  <c r="G1348" i="15" s="1"/>
  <c r="D1350" i="15"/>
  <c r="F1350" i="15" s="1"/>
  <c r="G1350" i="15" s="1"/>
  <c r="D1581" i="15"/>
  <c r="F1581" i="15" s="1"/>
  <c r="G1581" i="15" s="1"/>
  <c r="D1582" i="15"/>
  <c r="F1582" i="15" s="1"/>
  <c r="G1582" i="15" s="1"/>
  <c r="D1583" i="15"/>
  <c r="F1583" i="15" s="1"/>
  <c r="G1583" i="15" s="1"/>
  <c r="G378" i="15"/>
  <c r="I1533" i="15"/>
  <c r="H1533" i="15"/>
  <c r="H1534" i="15"/>
  <c r="I1534" i="15"/>
  <c r="I605" i="15"/>
  <c r="H605" i="15"/>
  <c r="I541" i="15"/>
  <c r="H541" i="15"/>
  <c r="H488" i="15"/>
  <c r="I488" i="15"/>
  <c r="I1059" i="15"/>
  <c r="H1059" i="15"/>
  <c r="I401" i="15"/>
  <c r="H401" i="15"/>
  <c r="I1082" i="15"/>
  <c r="H1082" i="15"/>
  <c r="I626" i="15"/>
  <c r="H626" i="15"/>
  <c r="D1563" i="15"/>
  <c r="F1563" i="15" s="1"/>
  <c r="G1563" i="15" s="1"/>
  <c r="D1577" i="15"/>
  <c r="F1577" i="15" s="1"/>
  <c r="G1577" i="15" s="1"/>
  <c r="D1565" i="15"/>
  <c r="F1565" i="15" s="1"/>
  <c r="G1565" i="15" s="1"/>
  <c r="D1562" i="15"/>
  <c r="F1562" i="15" s="1"/>
  <c r="G1562" i="15" s="1"/>
  <c r="D1579" i="15"/>
  <c r="F1579" i="15" s="1"/>
  <c r="G1579" i="15" s="1"/>
  <c r="D1574" i="15"/>
  <c r="F1574" i="15" s="1"/>
  <c r="G1574" i="15" s="1"/>
  <c r="D1566" i="15"/>
  <c r="F1566" i="15" s="1"/>
  <c r="G1566" i="15" s="1"/>
  <c r="D1575" i="15"/>
  <c r="F1575" i="15" s="1"/>
  <c r="G1575" i="15" s="1"/>
  <c r="D1580" i="15"/>
  <c r="F1580" i="15" s="1"/>
  <c r="G1580" i="15" s="1"/>
  <c r="D1576" i="15"/>
  <c r="F1576" i="15" s="1"/>
  <c r="G1576" i="15" s="1"/>
  <c r="D1571" i="15"/>
  <c r="F1571" i="15" s="1"/>
  <c r="D1573" i="15"/>
  <c r="F1573" i="15" s="1"/>
  <c r="G1573" i="15" s="1"/>
  <c r="D1569" i="15"/>
  <c r="F1569" i="15" s="1"/>
  <c r="G1569" i="15" s="1"/>
  <c r="D1568" i="15"/>
  <c r="F1568" i="15" s="1"/>
  <c r="G1568" i="15" s="1"/>
  <c r="D1578" i="15"/>
  <c r="F1578" i="15" s="1"/>
  <c r="G1578" i="15" s="1"/>
  <c r="H284" i="15"/>
  <c r="I284" i="15"/>
  <c r="I299" i="15"/>
  <c r="H299" i="15"/>
  <c r="H289" i="15"/>
  <c r="I289" i="15"/>
  <c r="I281" i="15"/>
  <c r="H281" i="15"/>
  <c r="I77" i="15"/>
  <c r="H77" i="15"/>
  <c r="H298" i="15"/>
  <c r="I298" i="15"/>
  <c r="I301" i="15"/>
  <c r="H301" i="15"/>
  <c r="I69" i="15"/>
  <c r="H69" i="15"/>
  <c r="G436" i="15"/>
  <c r="G440" i="15"/>
  <c r="G438" i="15"/>
  <c r="G1024" i="15"/>
  <c r="H1520" i="15"/>
  <c r="I1520" i="15"/>
  <c r="H606" i="15"/>
  <c r="I606" i="15"/>
  <c r="D910" i="15"/>
  <c r="F910" i="15" s="1"/>
  <c r="G910" i="15" s="1"/>
  <c r="D1442" i="15"/>
  <c r="F1442" i="15" s="1"/>
  <c r="G1441" i="15" s="1"/>
  <c r="D1525" i="15"/>
  <c r="F1525" i="15" s="1"/>
  <c r="G1525" i="15" s="1"/>
  <c r="D1517" i="15"/>
  <c r="F1517" i="15" s="1"/>
  <c r="G1516" i="15" s="1"/>
  <c r="D908" i="15"/>
  <c r="F908" i="15" s="1"/>
  <c r="G908" i="15" s="1"/>
  <c r="I490" i="15"/>
  <c r="H490" i="15"/>
  <c r="I489" i="15"/>
  <c r="H489" i="15"/>
  <c r="I623" i="15"/>
  <c r="H623" i="15"/>
  <c r="I628" i="15"/>
  <c r="H628" i="15"/>
  <c r="I624" i="15"/>
  <c r="H624" i="15"/>
  <c r="I621" i="15"/>
  <c r="H621" i="15"/>
  <c r="H400" i="15"/>
  <c r="I400" i="15"/>
  <c r="H622" i="15"/>
  <c r="I622" i="15"/>
  <c r="D90" i="15"/>
  <c r="F90" i="15" s="1"/>
  <c r="G90" i="15" s="1"/>
  <c r="D98" i="15"/>
  <c r="F98" i="15" s="1"/>
  <c r="G98" i="15" s="1"/>
  <c r="D107" i="15"/>
  <c r="F107" i="15" s="1"/>
  <c r="G107" i="15" s="1"/>
  <c r="D115" i="15"/>
  <c r="F115" i="15" s="1"/>
  <c r="G115" i="15" s="1"/>
  <c r="D123" i="15"/>
  <c r="F123" i="15" s="1"/>
  <c r="G123" i="15" s="1"/>
  <c r="D131" i="15"/>
  <c r="F131" i="15" s="1"/>
  <c r="G131" i="15" s="1"/>
  <c r="D139" i="15"/>
  <c r="F139" i="15" s="1"/>
  <c r="G139" i="15" s="1"/>
  <c r="D149" i="15"/>
  <c r="F149" i="15" s="1"/>
  <c r="G149" i="15" s="1"/>
  <c r="D156" i="15"/>
  <c r="F156" i="15" s="1"/>
  <c r="G156" i="15" s="1"/>
  <c r="D640" i="15"/>
  <c r="F640" i="15" s="1"/>
  <c r="D722" i="15"/>
  <c r="F722" i="15" s="1"/>
  <c r="G722" i="15" s="1"/>
  <c r="D726" i="15"/>
  <c r="F726" i="15" s="1"/>
  <c r="G726" i="15" s="1"/>
  <c r="D86" i="15"/>
  <c r="F86" i="15" s="1"/>
  <c r="G86" i="15" s="1"/>
  <c r="D94" i="15"/>
  <c r="F94" i="15" s="1"/>
  <c r="G94" i="15" s="1"/>
  <c r="D103" i="15"/>
  <c r="F103" i="15" s="1"/>
  <c r="G103" i="15" s="1"/>
  <c r="D111" i="15"/>
  <c r="F111" i="15" s="1"/>
  <c r="G111" i="15" s="1"/>
  <c r="D119" i="15"/>
  <c r="F119" i="15" s="1"/>
  <c r="G119" i="15" s="1"/>
  <c r="D127" i="15"/>
  <c r="F127" i="15" s="1"/>
  <c r="G127" i="15" s="1"/>
  <c r="D135" i="15"/>
  <c r="F135" i="15" s="1"/>
  <c r="G135" i="15" s="1"/>
  <c r="D152" i="15"/>
  <c r="F152" i="15" s="1"/>
  <c r="G152" i="15" s="1"/>
  <c r="D143" i="15"/>
  <c r="F143" i="15" s="1"/>
  <c r="G143" i="15" s="1"/>
  <c r="D154" i="15"/>
  <c r="F154" i="15" s="1"/>
  <c r="G154" i="15" s="1"/>
  <c r="D662" i="15"/>
  <c r="F662" i="15" s="1"/>
  <c r="G662" i="15" s="1"/>
  <c r="D712" i="15"/>
  <c r="F712" i="15" s="1"/>
  <c r="G712" i="15" s="1"/>
  <c r="D724" i="15"/>
  <c r="F724" i="15" s="1"/>
  <c r="G724" i="15" s="1"/>
  <c r="D146" i="15"/>
  <c r="F146" i="15" s="1"/>
  <c r="G146" i="15" s="1"/>
  <c r="D158" i="15"/>
  <c r="F158" i="15" s="1"/>
  <c r="G158" i="15" s="1"/>
  <c r="I297" i="15"/>
  <c r="H297" i="15"/>
  <c r="H296" i="15"/>
  <c r="I296" i="15"/>
  <c r="H70" i="15"/>
  <c r="I70" i="15"/>
  <c r="I283" i="15"/>
  <c r="H283" i="15"/>
  <c r="I68" i="15"/>
  <c r="H68" i="15"/>
  <c r="H277" i="15"/>
  <c r="I277" i="15"/>
  <c r="I303" i="15"/>
  <c r="H303" i="15"/>
  <c r="G619" i="15"/>
  <c r="H279" i="15"/>
  <c r="I279" i="15"/>
  <c r="I1592" i="15"/>
  <c r="H1592" i="15"/>
  <c r="I1590" i="15"/>
  <c r="H1590" i="15"/>
  <c r="I1589" i="15"/>
  <c r="H1589" i="15"/>
  <c r="I1587" i="15"/>
  <c r="H1587" i="15"/>
  <c r="I1591" i="15"/>
  <c r="H1591" i="15"/>
  <c r="H1564" i="15"/>
  <c r="I1564" i="15"/>
  <c r="H1570" i="15"/>
  <c r="I1570" i="15"/>
  <c r="I1586" i="15"/>
  <c r="H1586" i="15"/>
  <c r="I1588" i="15"/>
  <c r="H1588" i="15"/>
  <c r="I1593" i="15"/>
  <c r="H1593" i="15"/>
  <c r="I1479" i="15"/>
  <c r="H1479" i="15"/>
  <c r="I1450" i="15"/>
  <c r="H1450" i="15"/>
  <c r="H1377" i="15"/>
  <c r="I1377" i="15"/>
  <c r="I1360" i="15"/>
  <c r="H1360" i="15"/>
  <c r="I1340" i="15"/>
  <c r="H1340" i="15"/>
  <c r="I1129" i="15"/>
  <c r="H1129" i="15"/>
  <c r="I1462" i="15"/>
  <c r="H1462" i="15"/>
  <c r="H1386" i="15"/>
  <c r="I1386" i="15"/>
  <c r="I1370" i="15"/>
  <c r="H1370" i="15"/>
  <c r="H1311" i="15"/>
  <c r="I1311" i="15"/>
  <c r="H1118" i="15"/>
  <c r="I1118" i="15"/>
  <c r="I1053" i="15"/>
  <c r="H1053" i="15"/>
  <c r="H544" i="15"/>
  <c r="I544" i="15"/>
  <c r="I1481" i="15"/>
  <c r="H1481" i="15"/>
  <c r="I1445" i="15"/>
  <c r="H1445" i="15"/>
  <c r="I1373" i="15"/>
  <c r="H1373" i="15"/>
  <c r="I1317" i="15"/>
  <c r="H1317" i="15"/>
  <c r="H1456" i="15"/>
  <c r="I1456" i="15"/>
  <c r="I1382" i="15"/>
  <c r="H1382" i="15"/>
  <c r="H1366" i="15"/>
  <c r="I1366" i="15"/>
  <c r="I1342" i="15"/>
  <c r="H1342" i="15"/>
  <c r="H1301" i="15"/>
  <c r="I1301" i="15"/>
  <c r="H1092" i="15"/>
  <c r="I1092" i="15"/>
  <c r="G1035" i="15"/>
  <c r="G1027" i="15"/>
  <c r="H1027" i="15" s="1"/>
  <c r="H390" i="15"/>
  <c r="I390" i="15"/>
  <c r="H1457" i="15"/>
  <c r="I1457" i="15"/>
  <c r="I1383" i="15"/>
  <c r="H1383" i="15"/>
  <c r="H1367" i="15"/>
  <c r="I1367" i="15"/>
  <c r="I1300" i="15"/>
  <c r="H1300" i="15"/>
  <c r="G542" i="15"/>
  <c r="H359" i="15"/>
  <c r="I359" i="15"/>
  <c r="H270" i="15"/>
  <c r="I270" i="15"/>
  <c r="H1453" i="15"/>
  <c r="I1453" i="15"/>
  <c r="I1379" i="15"/>
  <c r="H1379" i="15"/>
  <c r="H1362" i="15"/>
  <c r="I1362" i="15"/>
  <c r="I1123" i="15"/>
  <c r="H1123" i="15"/>
  <c r="G1039" i="15"/>
  <c r="I1024" i="15"/>
  <c r="H1024" i="15"/>
  <c r="H1478" i="15"/>
  <c r="I1478" i="15"/>
  <c r="H1454" i="15"/>
  <c r="I1454" i="15"/>
  <c r="I1380" i="15"/>
  <c r="H1380" i="15"/>
  <c r="I1365" i="15"/>
  <c r="H1365" i="15"/>
  <c r="I1245" i="15"/>
  <c r="H1245" i="15"/>
  <c r="G1055" i="15"/>
  <c r="G1051" i="15"/>
  <c r="H587" i="15"/>
  <c r="I587" i="15"/>
  <c r="G388" i="15"/>
  <c r="H356" i="15"/>
  <c r="I356" i="15"/>
  <c r="I588" i="15"/>
  <c r="H588" i="15"/>
  <c r="G482" i="15"/>
  <c r="G449" i="15"/>
  <c r="G395" i="15"/>
  <c r="I182" i="15"/>
  <c r="H182" i="15"/>
  <c r="I268" i="15"/>
  <c r="H268" i="15"/>
  <c r="H1458" i="15"/>
  <c r="I1458" i="15"/>
  <c r="H1384" i="15"/>
  <c r="I1384" i="15"/>
  <c r="H1368" i="15"/>
  <c r="I1368" i="15"/>
  <c r="H1303" i="15"/>
  <c r="I1303" i="15"/>
  <c r="I1489" i="15"/>
  <c r="H1489" i="15"/>
  <c r="H1485" i="15"/>
  <c r="I1485" i="15"/>
  <c r="H1483" i="15"/>
  <c r="I1483" i="15"/>
  <c r="I1385" i="15"/>
  <c r="H1385" i="15"/>
  <c r="I1369" i="15"/>
  <c r="H1369" i="15"/>
  <c r="H1344" i="15"/>
  <c r="I1344" i="15"/>
  <c r="H1302" i="15"/>
  <c r="I1302" i="15"/>
  <c r="I1085" i="15"/>
  <c r="H1085" i="15"/>
  <c r="I1484" i="15"/>
  <c r="H1484" i="15"/>
  <c r="H1451" i="15"/>
  <c r="I1451" i="15"/>
  <c r="H1378" i="15"/>
  <c r="I1378" i="15"/>
  <c r="H1363" i="15"/>
  <c r="I1363" i="15"/>
  <c r="H1243" i="15"/>
  <c r="I1243" i="15"/>
  <c r="I1022" i="15"/>
  <c r="H1022" i="15"/>
  <c r="H1455" i="15"/>
  <c r="I1455" i="15"/>
  <c r="I1381" i="15"/>
  <c r="H1381" i="15"/>
  <c r="H1364" i="15"/>
  <c r="I1364" i="15"/>
  <c r="I1244" i="15"/>
  <c r="H1244" i="15"/>
  <c r="I1121" i="15"/>
  <c r="H1121" i="15"/>
  <c r="I1490" i="15"/>
  <c r="H1490" i="15"/>
  <c r="I1480" i="15"/>
  <c r="H1480" i="15"/>
  <c r="H1446" i="15"/>
  <c r="I1446" i="15"/>
  <c r="H1374" i="15"/>
  <c r="I1374" i="15"/>
  <c r="H1359" i="15"/>
  <c r="I1359" i="15"/>
  <c r="H1338" i="15"/>
  <c r="I1338" i="15"/>
  <c r="I1122" i="15"/>
  <c r="H1122" i="15"/>
  <c r="H1049" i="15"/>
  <c r="I1049" i="15"/>
  <c r="G1031" i="15"/>
  <c r="H1031" i="15" s="1"/>
  <c r="I903" i="15"/>
  <c r="H903" i="15"/>
  <c r="I586" i="15"/>
  <c r="H586" i="15"/>
  <c r="H478" i="15"/>
  <c r="I478" i="15"/>
  <c r="H386" i="15"/>
  <c r="I386" i="15"/>
  <c r="H1448" i="15"/>
  <c r="I1448" i="15"/>
  <c r="H1375" i="15"/>
  <c r="I1375" i="15"/>
  <c r="H1326" i="15"/>
  <c r="I1326" i="15"/>
  <c r="H1119" i="15"/>
  <c r="I1119" i="15"/>
  <c r="I539" i="15"/>
  <c r="H539" i="15"/>
  <c r="H447" i="15"/>
  <c r="I447" i="15"/>
  <c r="H266" i="15"/>
  <c r="I266" i="15"/>
  <c r="H1387" i="15"/>
  <c r="I1387" i="15"/>
  <c r="H1371" i="15"/>
  <c r="I1371" i="15"/>
  <c r="H1304" i="15"/>
  <c r="I1304" i="15"/>
  <c r="G1047" i="15"/>
  <c r="G1487" i="15"/>
  <c r="I1388" i="15"/>
  <c r="H1388" i="15"/>
  <c r="I1372" i="15"/>
  <c r="H1372" i="15"/>
  <c r="I1328" i="15"/>
  <c r="H1328" i="15"/>
  <c r="I1120" i="15"/>
  <c r="H1120" i="15"/>
  <c r="I1086" i="15"/>
  <c r="H1086" i="15"/>
  <c r="G480" i="15"/>
  <c r="I272" i="15"/>
  <c r="H272" i="15"/>
  <c r="I185" i="15"/>
  <c r="H185" i="15"/>
  <c r="H1482" i="15"/>
  <c r="I1482" i="15"/>
  <c r="H1449" i="15"/>
  <c r="I1449" i="15"/>
  <c r="I1376" i="15"/>
  <c r="H1376" i="15"/>
  <c r="H1361" i="15"/>
  <c r="I1361" i="15"/>
  <c r="I1124" i="15"/>
  <c r="H1124" i="15"/>
  <c r="H891" i="15"/>
  <c r="I891" i="15"/>
  <c r="I765" i="15"/>
  <c r="H765" i="15"/>
  <c r="I871" i="15"/>
  <c r="H871" i="15"/>
  <c r="H757" i="15"/>
  <c r="I757" i="15"/>
  <c r="H801" i="15"/>
  <c r="I801" i="15"/>
  <c r="H773" i="15"/>
  <c r="I773" i="15"/>
  <c r="H778" i="15"/>
  <c r="I778" i="15"/>
  <c r="H804" i="15"/>
  <c r="I804" i="15"/>
  <c r="I912" i="15"/>
  <c r="H912" i="15"/>
  <c r="I739" i="15"/>
  <c r="H739" i="15"/>
  <c r="H721" i="15"/>
  <c r="I721" i="15"/>
  <c r="H749" i="15"/>
  <c r="I749" i="15"/>
  <c r="H748" i="15"/>
  <c r="I748" i="15"/>
  <c r="H803" i="15"/>
  <c r="I803" i="15"/>
  <c r="I634" i="15"/>
  <c r="H634" i="15"/>
  <c r="I802" i="15"/>
  <c r="H802" i="15"/>
  <c r="H914" i="15"/>
  <c r="I914" i="15"/>
  <c r="I745" i="15"/>
  <c r="H745" i="15"/>
  <c r="H779" i="15"/>
  <c r="I779" i="15"/>
  <c r="I887" i="15"/>
  <c r="H887" i="15"/>
  <c r="H915" i="15"/>
  <c r="I915" i="15"/>
  <c r="H738" i="15"/>
  <c r="I738" i="15"/>
  <c r="I890" i="15"/>
  <c r="H890" i="15"/>
  <c r="I902" i="15"/>
  <c r="H902" i="15"/>
  <c r="I732" i="15"/>
  <c r="H732" i="15"/>
  <c r="I811" i="15"/>
  <c r="H811" i="15"/>
  <c r="H904" i="15"/>
  <c r="I904" i="15"/>
  <c r="H719" i="15"/>
  <c r="I719" i="15"/>
  <c r="I747" i="15"/>
  <c r="H747" i="15"/>
  <c r="I901" i="15"/>
  <c r="H901" i="15"/>
  <c r="I913" i="15"/>
  <c r="H913" i="15"/>
  <c r="I709" i="15"/>
  <c r="H709" i="15"/>
  <c r="H892" i="15"/>
  <c r="I892" i="15"/>
  <c r="I764" i="15"/>
  <c r="H764" i="15"/>
  <c r="H742" i="15"/>
  <c r="I742" i="15"/>
  <c r="I766" i="15"/>
  <c r="H766" i="15"/>
  <c r="H758" i="15"/>
  <c r="I758" i="15"/>
  <c r="H906" i="15"/>
  <c r="I906" i="15"/>
  <c r="H743" i="15"/>
  <c r="I743" i="15"/>
  <c r="I717" i="15"/>
  <c r="H717" i="15"/>
  <c r="I1541" i="15"/>
  <c r="H1541" i="15"/>
  <c r="H1550" i="15"/>
  <c r="I1550" i="15"/>
  <c r="I1557" i="15"/>
  <c r="H1557" i="15"/>
  <c r="I1502" i="15"/>
  <c r="H1502" i="15"/>
  <c r="H1556" i="15"/>
  <c r="I1556" i="15"/>
  <c r="I1545" i="15"/>
  <c r="H1545" i="15"/>
  <c r="H1536" i="15"/>
  <c r="I1536" i="15"/>
  <c r="H1548" i="15"/>
  <c r="I1548" i="15"/>
  <c r="H1543" i="15"/>
  <c r="I1543" i="15"/>
  <c r="H1514" i="15"/>
  <c r="I1514" i="15"/>
  <c r="I1414" i="15"/>
  <c r="H1414" i="15"/>
  <c r="I1103" i="15"/>
  <c r="H1103" i="15"/>
  <c r="H1438" i="15"/>
  <c r="I1438" i="15"/>
  <c r="H1128" i="15"/>
  <c r="I1128" i="15"/>
  <c r="I924" i="15"/>
  <c r="H924" i="15"/>
  <c r="H589" i="15"/>
  <c r="I589" i="15"/>
  <c r="I1425" i="15"/>
  <c r="H1425" i="15"/>
  <c r="I1064" i="15"/>
  <c r="H1064" i="15"/>
  <c r="H1403" i="15"/>
  <c r="I1403" i="15"/>
  <c r="I992" i="15"/>
  <c r="H992" i="15"/>
  <c r="I406" i="15"/>
  <c r="H406" i="15"/>
  <c r="I378" i="15"/>
  <c r="H378" i="15"/>
  <c r="I357" i="15"/>
  <c r="H357" i="15"/>
  <c r="I347" i="15"/>
  <c r="H347" i="15"/>
  <c r="I230" i="15"/>
  <c r="H230" i="15"/>
  <c r="H1491" i="15"/>
  <c r="I1491" i="15"/>
  <c r="I1394" i="15"/>
  <c r="H1394" i="15"/>
  <c r="H1099" i="15"/>
  <c r="I1099" i="15"/>
  <c r="I1401" i="15"/>
  <c r="H1401" i="15"/>
  <c r="H1009" i="15"/>
  <c r="I1009" i="15"/>
  <c r="I527" i="15"/>
  <c r="H527" i="15"/>
  <c r="I1528" i="15"/>
  <c r="H1528" i="15"/>
  <c r="H1412" i="15"/>
  <c r="I1412" i="15"/>
  <c r="I1093" i="15"/>
  <c r="H1093" i="15"/>
  <c r="H1407" i="15"/>
  <c r="I1407" i="15"/>
  <c r="H1094" i="15"/>
  <c r="I1094" i="15"/>
  <c r="I432" i="15"/>
  <c r="H432" i="15"/>
  <c r="H485" i="15"/>
  <c r="I485" i="15"/>
  <c r="H1390" i="15"/>
  <c r="I1390" i="15"/>
  <c r="H1081" i="15"/>
  <c r="I1081" i="15"/>
  <c r="H1070" i="15"/>
  <c r="I1070" i="15"/>
  <c r="I1336" i="15"/>
  <c r="H1336" i="15"/>
  <c r="H1090" i="15"/>
  <c r="I1090" i="15"/>
  <c r="I928" i="15"/>
  <c r="H928" i="15"/>
  <c r="I1408" i="15"/>
  <c r="H1408" i="15"/>
  <c r="I1439" i="15"/>
  <c r="H1439" i="15"/>
  <c r="I1171" i="15"/>
  <c r="H1171" i="15"/>
  <c r="H1076" i="15"/>
  <c r="I1076" i="15"/>
  <c r="I1413" i="15"/>
  <c r="H1413" i="15"/>
  <c r="I1110" i="15"/>
  <c r="H1110" i="15"/>
  <c r="I982" i="15"/>
  <c r="H982" i="15"/>
  <c r="H1459" i="15"/>
  <c r="I1459" i="15"/>
  <c r="H1117" i="15"/>
  <c r="I1117" i="15"/>
  <c r="H991" i="15"/>
  <c r="I991" i="15"/>
  <c r="I1466" i="15"/>
  <c r="H1466" i="15"/>
  <c r="H1307" i="15"/>
  <c r="I1307" i="15"/>
  <c r="H418" i="15"/>
  <c r="I418" i="15"/>
  <c r="H204" i="15"/>
  <c r="I204" i="15"/>
  <c r="H345" i="15"/>
  <c r="I345" i="15"/>
  <c r="G578" i="15"/>
  <c r="I560" i="15"/>
  <c r="H560" i="15"/>
  <c r="H547" i="15"/>
  <c r="I547" i="15"/>
  <c r="H205" i="15"/>
  <c r="I205" i="15"/>
  <c r="I1402" i="15"/>
  <c r="H1402" i="15"/>
  <c r="I1091" i="15"/>
  <c r="H1091" i="15"/>
  <c r="H1426" i="15"/>
  <c r="I1426" i="15"/>
  <c r="H1104" i="15"/>
  <c r="I1104" i="15"/>
  <c r="I469" i="15"/>
  <c r="H469" i="15"/>
  <c r="G1504" i="15"/>
  <c r="H1337" i="15"/>
  <c r="I1337" i="15"/>
  <c r="H995" i="15"/>
  <c r="I995" i="15"/>
  <c r="I1399" i="15"/>
  <c r="H1399" i="15"/>
  <c r="H996" i="15"/>
  <c r="I996" i="15"/>
  <c r="I416" i="15"/>
  <c r="H416" i="15"/>
  <c r="H467" i="15"/>
  <c r="I467" i="15"/>
  <c r="I1398" i="15"/>
  <c r="H1398" i="15"/>
  <c r="I989" i="15"/>
  <c r="H989" i="15"/>
  <c r="H1397" i="15"/>
  <c r="I1397" i="15"/>
  <c r="H998" i="15"/>
  <c r="I998" i="15"/>
  <c r="H1537" i="15"/>
  <c r="I1537" i="15"/>
  <c r="H1498" i="15"/>
  <c r="I1498" i="15"/>
  <c r="H1395" i="15"/>
  <c r="I1395" i="15"/>
  <c r="H984" i="15"/>
  <c r="I984" i="15"/>
  <c r="I364" i="15"/>
  <c r="H364" i="15"/>
  <c r="H336" i="15"/>
  <c r="I336" i="15"/>
  <c r="G224" i="15"/>
  <c r="I1125" i="15"/>
  <c r="H1125" i="15"/>
  <c r="H1443" i="15"/>
  <c r="I1443" i="15"/>
  <c r="H1305" i="15"/>
  <c r="I1305" i="15"/>
  <c r="I931" i="15"/>
  <c r="H931" i="15"/>
  <c r="G926" i="15"/>
  <c r="G922" i="15"/>
  <c r="G572" i="15"/>
  <c r="I519" i="15"/>
  <c r="H519" i="15"/>
  <c r="I1396" i="15"/>
  <c r="H1396" i="15"/>
  <c r="I987" i="15"/>
  <c r="H987" i="15"/>
  <c r="H1391" i="15"/>
  <c r="I1391" i="15"/>
  <c r="I988" i="15"/>
  <c r="H988" i="15"/>
  <c r="I181" i="15"/>
  <c r="H181" i="15"/>
  <c r="I1433" i="15"/>
  <c r="H1433" i="15"/>
  <c r="H1107" i="15"/>
  <c r="I1107" i="15"/>
  <c r="I1087" i="15"/>
  <c r="H1087" i="15"/>
  <c r="G1068" i="15"/>
  <c r="I1006" i="15"/>
  <c r="H1006" i="15"/>
  <c r="H1420" i="15"/>
  <c r="I1420" i="15"/>
  <c r="I570" i="15"/>
  <c r="H570" i="15"/>
  <c r="G410" i="15"/>
  <c r="H200" i="15"/>
  <c r="I200" i="15"/>
  <c r="H398" i="15"/>
  <c r="I398" i="15"/>
  <c r="I367" i="15"/>
  <c r="H367" i="15"/>
  <c r="I338" i="15"/>
  <c r="H338" i="15"/>
  <c r="H610" i="15"/>
  <c r="I610" i="15"/>
  <c r="I592" i="15"/>
  <c r="H592" i="15"/>
  <c r="G574" i="15"/>
  <c r="G565" i="15"/>
  <c r="G553" i="15"/>
  <c r="H523" i="15"/>
  <c r="I523" i="15"/>
  <c r="I1515" i="15"/>
  <c r="H1515" i="15"/>
  <c r="I1419" i="15"/>
  <c r="H1419" i="15"/>
  <c r="I1109" i="15"/>
  <c r="H1109" i="15"/>
  <c r="H1316" i="15"/>
  <c r="I1316" i="15"/>
  <c r="G1045" i="15"/>
  <c r="H1404" i="15"/>
  <c r="I1404" i="15"/>
  <c r="G1294" i="15"/>
  <c r="H1294" i="15" s="1"/>
  <c r="G1272" i="15"/>
  <c r="H1272" i="15" s="1"/>
  <c r="H1508" i="15"/>
  <c r="I1508" i="15"/>
  <c r="H1314" i="15"/>
  <c r="I1314" i="15"/>
  <c r="G1057" i="15"/>
  <c r="H199" i="15"/>
  <c r="I199" i="15"/>
  <c r="H613" i="15"/>
  <c r="I613" i="15"/>
  <c r="I735" i="15"/>
  <c r="H735" i="15"/>
  <c r="H845" i="15"/>
  <c r="I845" i="15"/>
  <c r="I746" i="15"/>
  <c r="H746" i="15"/>
  <c r="I731" i="15"/>
  <c r="H731" i="15"/>
  <c r="H865" i="15"/>
  <c r="I865" i="15"/>
  <c r="H711" i="15"/>
  <c r="I711" i="15"/>
  <c r="H744" i="15"/>
  <c r="I744" i="15"/>
  <c r="I768" i="15"/>
  <c r="H768" i="15"/>
  <c r="H756" i="15"/>
  <c r="I756" i="15"/>
  <c r="H900" i="15"/>
  <c r="I900" i="15"/>
  <c r="H751" i="15"/>
  <c r="I751" i="15"/>
  <c r="I637" i="15"/>
  <c r="H637" i="15"/>
  <c r="H720" i="15"/>
  <c r="I720" i="15"/>
  <c r="H741" i="15"/>
  <c r="I741" i="15"/>
  <c r="I718" i="15"/>
  <c r="H718" i="15"/>
  <c r="I652" i="15"/>
  <c r="H652" i="15"/>
  <c r="H767" i="15"/>
  <c r="I767" i="15"/>
  <c r="H759" i="15"/>
  <c r="I759" i="15"/>
  <c r="I740" i="15"/>
  <c r="H740" i="15"/>
  <c r="I734" i="15"/>
  <c r="H734" i="15"/>
  <c r="H868" i="15"/>
  <c r="I868" i="15"/>
  <c r="H730" i="15"/>
  <c r="I730" i="15"/>
  <c r="H846" i="15"/>
  <c r="I846" i="15"/>
  <c r="I750" i="15"/>
  <c r="H750" i="15"/>
  <c r="I853" i="15"/>
  <c r="H853" i="15"/>
  <c r="I736" i="15"/>
  <c r="H736" i="15"/>
  <c r="H1551" i="15"/>
  <c r="I1551" i="15"/>
  <c r="H1552" i="15"/>
  <c r="I1552" i="15"/>
  <c r="I1540" i="15"/>
  <c r="H1540" i="15"/>
  <c r="I1547" i="15"/>
  <c r="H1547" i="15"/>
  <c r="H1511" i="15"/>
  <c r="I1511" i="15"/>
  <c r="I1555" i="15"/>
  <c r="H1555" i="15"/>
  <c r="I1546" i="15"/>
  <c r="H1546" i="15"/>
  <c r="H1549" i="15"/>
  <c r="I1549" i="15"/>
  <c r="H1554" i="15"/>
  <c r="I1554" i="15"/>
  <c r="H1558" i="15"/>
  <c r="I1558" i="15"/>
  <c r="H1539" i="15"/>
  <c r="I1539" i="15"/>
  <c r="I1312" i="15"/>
  <c r="H1312" i="15"/>
  <c r="I997" i="15"/>
  <c r="H997" i="15"/>
  <c r="H1405" i="15"/>
  <c r="I1405" i="15"/>
  <c r="I990" i="15"/>
  <c r="H990" i="15"/>
  <c r="I475" i="15"/>
  <c r="H475" i="15"/>
  <c r="I1392" i="15"/>
  <c r="H1392" i="15"/>
  <c r="H1097" i="15"/>
  <c r="I1097" i="15"/>
  <c r="H1012" i="15"/>
  <c r="I1012" i="15"/>
  <c r="H1436" i="15"/>
  <c r="I1436" i="15"/>
  <c r="I1126" i="15"/>
  <c r="H1126" i="15"/>
  <c r="I471" i="15"/>
  <c r="H471" i="15"/>
  <c r="H412" i="15"/>
  <c r="I412" i="15"/>
  <c r="H355" i="15"/>
  <c r="I355" i="15"/>
  <c r="I342" i="15"/>
  <c r="H342" i="15"/>
  <c r="H233" i="15"/>
  <c r="I233" i="15"/>
  <c r="I1427" i="15"/>
  <c r="H1427" i="15"/>
  <c r="I1066" i="15"/>
  <c r="H1066" i="15"/>
  <c r="I1434" i="15"/>
  <c r="H1434" i="15"/>
  <c r="H1116" i="15"/>
  <c r="I1116" i="15"/>
  <c r="I973" i="15"/>
  <c r="H973" i="15"/>
  <c r="I535" i="15"/>
  <c r="H535" i="15"/>
  <c r="I1518" i="15"/>
  <c r="H1518" i="15"/>
  <c r="H1522" i="15"/>
  <c r="I1522" i="15"/>
  <c r="H1315" i="15"/>
  <c r="I1315" i="15"/>
  <c r="H1440" i="15"/>
  <c r="I1440" i="15"/>
  <c r="H1144" i="15"/>
  <c r="I1144" i="15"/>
  <c r="I457" i="15"/>
  <c r="H457" i="15"/>
  <c r="H420" i="15"/>
  <c r="I420" i="15"/>
  <c r="H1524" i="15"/>
  <c r="I1524" i="15"/>
  <c r="H1423" i="15"/>
  <c r="I1423" i="15"/>
  <c r="H1158" i="15"/>
  <c r="I1158" i="15"/>
  <c r="H1078" i="15"/>
  <c r="I1078" i="15"/>
  <c r="I981" i="15"/>
  <c r="H981" i="15"/>
  <c r="I1422" i="15"/>
  <c r="H1422" i="15"/>
  <c r="H428" i="15"/>
  <c r="I428" i="15"/>
  <c r="I1406" i="15"/>
  <c r="H1406" i="15"/>
  <c r="I1095" i="15"/>
  <c r="H1095" i="15"/>
  <c r="H1073" i="15"/>
  <c r="I1073" i="15"/>
  <c r="I1506" i="15"/>
  <c r="H1506" i="15"/>
  <c r="I1309" i="15"/>
  <c r="H1309" i="15"/>
  <c r="H1060" i="15"/>
  <c r="I1060" i="15"/>
  <c r="H484" i="15"/>
  <c r="I484" i="15"/>
  <c r="I1512" i="15"/>
  <c r="H1512" i="15"/>
  <c r="H1463" i="15"/>
  <c r="I1463" i="15"/>
  <c r="H1416" i="15"/>
  <c r="I1416" i="15"/>
  <c r="H1089" i="15"/>
  <c r="I1089" i="15"/>
  <c r="G975" i="15"/>
  <c r="H1411" i="15"/>
  <c r="I1411" i="15"/>
  <c r="H1002" i="15"/>
  <c r="I1002" i="15"/>
  <c r="I424" i="15"/>
  <c r="H424" i="15"/>
  <c r="I404" i="15"/>
  <c r="H404" i="15"/>
  <c r="G382" i="15"/>
  <c r="H362" i="15"/>
  <c r="I362" i="15"/>
  <c r="H582" i="15"/>
  <c r="I582" i="15"/>
  <c r="H563" i="15"/>
  <c r="I563" i="15"/>
  <c r="I550" i="15"/>
  <c r="H550" i="15"/>
  <c r="I515" i="15"/>
  <c r="H515" i="15"/>
  <c r="H202" i="15"/>
  <c r="I202" i="15"/>
  <c r="I1435" i="15"/>
  <c r="H1435" i="15"/>
  <c r="I1308" i="15"/>
  <c r="H1308" i="15"/>
  <c r="I971" i="15"/>
  <c r="H971" i="15"/>
  <c r="H1393" i="15"/>
  <c r="I1393" i="15"/>
  <c r="H994" i="15"/>
  <c r="I994" i="15"/>
  <c r="H1421" i="15"/>
  <c r="I1421" i="15"/>
  <c r="H1127" i="15"/>
  <c r="I1127" i="15"/>
  <c r="I1432" i="15"/>
  <c r="H1432" i="15"/>
  <c r="I1114" i="15"/>
  <c r="H1114" i="15"/>
  <c r="H408" i="15"/>
  <c r="I408" i="15"/>
  <c r="I194" i="15"/>
  <c r="H194" i="15"/>
  <c r="H190" i="15"/>
  <c r="I190" i="15"/>
  <c r="I1510" i="15"/>
  <c r="H1510" i="15"/>
  <c r="I1431" i="15"/>
  <c r="H1431" i="15"/>
  <c r="H1115" i="15"/>
  <c r="I1115" i="15"/>
  <c r="H1430" i="15"/>
  <c r="I1430" i="15"/>
  <c r="I1100" i="15"/>
  <c r="H1100" i="15"/>
  <c r="H919" i="15"/>
  <c r="I919" i="15"/>
  <c r="H595" i="15"/>
  <c r="I595" i="15"/>
  <c r="H1531" i="15"/>
  <c r="I1531" i="15"/>
  <c r="I1310" i="15"/>
  <c r="H1310" i="15"/>
  <c r="I983" i="15"/>
  <c r="H983" i="15"/>
  <c r="H1428" i="15"/>
  <c r="I1428" i="15"/>
  <c r="H1108" i="15"/>
  <c r="I1108" i="15"/>
  <c r="G473" i="15"/>
  <c r="H350" i="15"/>
  <c r="I350" i="15"/>
  <c r="G227" i="15"/>
  <c r="H1519" i="15"/>
  <c r="I1519" i="15"/>
  <c r="H1410" i="15"/>
  <c r="I1410" i="15"/>
  <c r="H993" i="15"/>
  <c r="I993" i="15"/>
  <c r="H1409" i="15"/>
  <c r="I1409" i="15"/>
  <c r="I986" i="15"/>
  <c r="H986" i="15"/>
  <c r="H567" i="15"/>
  <c r="I567" i="15"/>
  <c r="H1507" i="15"/>
  <c r="I1507" i="15"/>
  <c r="I1429" i="15"/>
  <c r="H1429" i="15"/>
  <c r="I1111" i="15"/>
  <c r="H1111" i="15"/>
  <c r="H1424" i="15"/>
  <c r="I1424" i="15"/>
  <c r="I1112" i="15"/>
  <c r="H1112" i="15"/>
  <c r="H487" i="15"/>
  <c r="I487" i="15"/>
  <c r="I1400" i="15"/>
  <c r="H1400" i="15"/>
  <c r="H1105" i="15"/>
  <c r="I1105" i="15"/>
  <c r="I1083" i="15"/>
  <c r="H1083" i="15"/>
  <c r="H1497" i="15"/>
  <c r="I1497" i="15"/>
  <c r="H1324" i="15"/>
  <c r="I1324" i="15"/>
  <c r="I1098" i="15"/>
  <c r="H1098" i="15"/>
  <c r="G430" i="15"/>
  <c r="G370" i="15"/>
  <c r="G422" i="15"/>
  <c r="G374" i="15"/>
  <c r="H340" i="15"/>
  <c r="I340" i="15"/>
  <c r="I598" i="15"/>
  <c r="H598" i="15"/>
  <c r="G556" i="15"/>
  <c r="H531" i="15"/>
  <c r="I531" i="15"/>
  <c r="I353" i="15"/>
  <c r="H353" i="15"/>
  <c r="I1329" i="15"/>
  <c r="H1329" i="15"/>
  <c r="I985" i="15"/>
  <c r="H985" i="15"/>
  <c r="H1418" i="15"/>
  <c r="I1418" i="15"/>
  <c r="I1096" i="15"/>
  <c r="H1096" i="15"/>
  <c r="H1437" i="15"/>
  <c r="I1437" i="15"/>
  <c r="H1306" i="15"/>
  <c r="I1306" i="15"/>
  <c r="G1275" i="15"/>
  <c r="H1275" i="15" s="1"/>
  <c r="I1101" i="15"/>
  <c r="H1101" i="15"/>
  <c r="H1415" i="15"/>
  <c r="I1415" i="15"/>
  <c r="H1102" i="15"/>
  <c r="I1102" i="15"/>
  <c r="H486" i="15"/>
  <c r="I486" i="15"/>
  <c r="I198" i="15"/>
  <c r="H198" i="15"/>
  <c r="I664" i="15"/>
  <c r="H664" i="15"/>
  <c r="H654" i="15"/>
  <c r="I654" i="15"/>
  <c r="I661" i="15"/>
  <c r="H661" i="15"/>
  <c r="I881" i="15"/>
  <c r="H881" i="15"/>
  <c r="I691" i="15"/>
  <c r="H691" i="15"/>
  <c r="I705" i="15"/>
  <c r="H705" i="15"/>
  <c r="H861" i="15"/>
  <c r="I861" i="15"/>
  <c r="I659" i="15"/>
  <c r="H659" i="15"/>
  <c r="I697" i="15"/>
  <c r="H697" i="15"/>
  <c r="H648" i="15"/>
  <c r="I648" i="15"/>
  <c r="H635" i="15"/>
  <c r="I635" i="15"/>
  <c r="I660" i="15"/>
  <c r="H660" i="15"/>
  <c r="I703" i="15"/>
  <c r="H703" i="15"/>
  <c r="H814" i="15"/>
  <c r="I814" i="15"/>
  <c r="I851" i="15"/>
  <c r="H851" i="15"/>
  <c r="I896" i="15"/>
  <c r="H896" i="15"/>
  <c r="H760" i="15"/>
  <c r="I760" i="15"/>
  <c r="I649" i="15"/>
  <c r="H649" i="15"/>
  <c r="H674" i="15"/>
  <c r="I674" i="15"/>
  <c r="H645" i="15"/>
  <c r="I645" i="15"/>
  <c r="I668" i="15"/>
  <c r="H668" i="15"/>
  <c r="H879" i="15"/>
  <c r="I879" i="15"/>
  <c r="H656" i="15"/>
  <c r="I656" i="15"/>
  <c r="H797" i="15"/>
  <c r="I797" i="15"/>
  <c r="H795" i="15"/>
  <c r="I795" i="15"/>
  <c r="I688" i="15"/>
  <c r="H688" i="15"/>
  <c r="I855" i="15"/>
  <c r="H855" i="15"/>
  <c r="I754" i="15"/>
  <c r="H754" i="15"/>
  <c r="I762" i="15"/>
  <c r="H762" i="15"/>
  <c r="H857" i="15"/>
  <c r="I857" i="15"/>
  <c r="H898" i="15"/>
  <c r="I898" i="15"/>
  <c r="I1321" i="15"/>
  <c r="H1321" i="15"/>
  <c r="H1253" i="15"/>
  <c r="I1253" i="15"/>
  <c r="H1232" i="15"/>
  <c r="I1232" i="15"/>
  <c r="H1137" i="15"/>
  <c r="I1137" i="15"/>
  <c r="H949" i="15"/>
  <c r="I949" i="15"/>
  <c r="I452" i="15"/>
  <c r="H452" i="15"/>
  <c r="H1472" i="15"/>
  <c r="I1472" i="15"/>
  <c r="I1282" i="15"/>
  <c r="H1282" i="15"/>
  <c r="I1256" i="15"/>
  <c r="H1256" i="15"/>
  <c r="H1230" i="15"/>
  <c r="I1230" i="15"/>
  <c r="H1168" i="15"/>
  <c r="I1168" i="15"/>
  <c r="H940" i="15"/>
  <c r="I940" i="15"/>
  <c r="I491" i="15"/>
  <c r="H491" i="15"/>
  <c r="H436" i="15"/>
  <c r="I436" i="15"/>
  <c r="I1529" i="15"/>
  <c r="H1529" i="15"/>
  <c r="H1334" i="15"/>
  <c r="I1334" i="15"/>
  <c r="H1260" i="15"/>
  <c r="I1260" i="15"/>
  <c r="H1236" i="15"/>
  <c r="I1236" i="15"/>
  <c r="I1175" i="15"/>
  <c r="H1175" i="15"/>
  <c r="H1133" i="15"/>
  <c r="I1133" i="15"/>
  <c r="H607" i="15"/>
  <c r="I607" i="15"/>
  <c r="I360" i="15"/>
  <c r="H360" i="15"/>
  <c r="I1318" i="15"/>
  <c r="H1318" i="15"/>
  <c r="I1279" i="15"/>
  <c r="H1279" i="15"/>
  <c r="H1250" i="15"/>
  <c r="I1250" i="15"/>
  <c r="I1228" i="15"/>
  <c r="H1228" i="15"/>
  <c r="I1014" i="15"/>
  <c r="H1014" i="15"/>
  <c r="H499" i="15"/>
  <c r="I499" i="15"/>
  <c r="I440" i="15"/>
  <c r="H440" i="15"/>
  <c r="I1496" i="15"/>
  <c r="H1496" i="15"/>
  <c r="I1331" i="15"/>
  <c r="H1331" i="15"/>
  <c r="H1172" i="15"/>
  <c r="I1172" i="15"/>
  <c r="H1145" i="15"/>
  <c r="I1145" i="15"/>
  <c r="H958" i="15"/>
  <c r="I958" i="15"/>
  <c r="H937" i="15"/>
  <c r="I937" i="15"/>
  <c r="H507" i="15"/>
  <c r="I507" i="15"/>
  <c r="I1164" i="15"/>
  <c r="H1164" i="15"/>
  <c r="I1141" i="15"/>
  <c r="H1141" i="15"/>
  <c r="I967" i="15"/>
  <c r="H967" i="15"/>
  <c r="H943" i="15"/>
  <c r="I943" i="15"/>
  <c r="H503" i="15"/>
  <c r="I503" i="15"/>
  <c r="H438" i="15"/>
  <c r="I438" i="15"/>
  <c r="I236" i="15"/>
  <c r="H236" i="15"/>
  <c r="H252" i="15"/>
  <c r="I252" i="15"/>
  <c r="H211" i="15"/>
  <c r="I211" i="15"/>
  <c r="H207" i="15"/>
  <c r="I207" i="15"/>
  <c r="I169" i="15"/>
  <c r="H169" i="15"/>
  <c r="I164" i="15"/>
  <c r="H164" i="15"/>
  <c r="I178" i="15"/>
  <c r="H178" i="15"/>
  <c r="H162" i="15"/>
  <c r="I162" i="15"/>
  <c r="I776" i="15"/>
  <c r="H776" i="15"/>
  <c r="I812" i="15"/>
  <c r="H812" i="15"/>
  <c r="I761" i="15"/>
  <c r="H761" i="15"/>
  <c r="H793" i="15"/>
  <c r="I793" i="15"/>
  <c r="H791" i="15"/>
  <c r="I791" i="15"/>
  <c r="I681" i="15"/>
  <c r="H681" i="15"/>
  <c r="H894" i="15"/>
  <c r="I894" i="15"/>
  <c r="H820" i="15"/>
  <c r="I820" i="15"/>
  <c r="I653" i="15"/>
  <c r="H653" i="15"/>
  <c r="I885" i="15"/>
  <c r="H885" i="15"/>
  <c r="H678" i="15"/>
  <c r="I678" i="15"/>
  <c r="I670" i="15"/>
  <c r="H670" i="15"/>
  <c r="H883" i="15"/>
  <c r="I883" i="15"/>
  <c r="H685" i="15"/>
  <c r="I685" i="15"/>
  <c r="H700" i="15"/>
  <c r="I700" i="15"/>
  <c r="H893" i="15"/>
  <c r="I893" i="15"/>
  <c r="I859" i="15"/>
  <c r="H859" i="15"/>
  <c r="H816" i="15"/>
  <c r="I816" i="15"/>
  <c r="H655" i="15"/>
  <c r="I655" i="15"/>
  <c r="I877" i="15"/>
  <c r="H877" i="15"/>
  <c r="I672" i="15"/>
  <c r="H672" i="15"/>
  <c r="H714" i="15"/>
  <c r="I714" i="15"/>
  <c r="H818" i="15"/>
  <c r="I818" i="15"/>
  <c r="H809" i="15"/>
  <c r="I809" i="15"/>
  <c r="H694" i="15"/>
  <c r="I694" i="15"/>
  <c r="H647" i="15"/>
  <c r="I647" i="15"/>
  <c r="H771" i="15"/>
  <c r="I771" i="15"/>
  <c r="H875" i="15"/>
  <c r="I875" i="15"/>
  <c r="H1469" i="15"/>
  <c r="I1469" i="15"/>
  <c r="H1266" i="15"/>
  <c r="I1266" i="15"/>
  <c r="H1240" i="15"/>
  <c r="I1240" i="15"/>
  <c r="I1221" i="15"/>
  <c r="H1221" i="15"/>
  <c r="H969" i="15"/>
  <c r="I969" i="15"/>
  <c r="I511" i="15"/>
  <c r="H511" i="15"/>
  <c r="H243" i="15"/>
  <c r="I243" i="15"/>
  <c r="I239" i="15"/>
  <c r="H239" i="15"/>
  <c r="H1527" i="15"/>
  <c r="I1527" i="15"/>
  <c r="H1291" i="15"/>
  <c r="I1291" i="15"/>
  <c r="H1269" i="15"/>
  <c r="I1269" i="15"/>
  <c r="I1238" i="15"/>
  <c r="H1238" i="15"/>
  <c r="I1217" i="15"/>
  <c r="H1217" i="15"/>
  <c r="I964" i="15"/>
  <c r="H964" i="15"/>
  <c r="I328" i="15"/>
  <c r="H328" i="15"/>
  <c r="H1475" i="15"/>
  <c r="I1475" i="15"/>
  <c r="I1288" i="15"/>
  <c r="H1288" i="15"/>
  <c r="I1247" i="15"/>
  <c r="H1247" i="15"/>
  <c r="I1225" i="15"/>
  <c r="H1225" i="15"/>
  <c r="H1149" i="15"/>
  <c r="I1149" i="15"/>
  <c r="I961" i="15"/>
  <c r="H961" i="15"/>
  <c r="I495" i="15"/>
  <c r="H495" i="15"/>
  <c r="H213" i="15"/>
  <c r="I213" i="15"/>
  <c r="H1285" i="15"/>
  <c r="I1285" i="15"/>
  <c r="H1263" i="15"/>
  <c r="I1263" i="15"/>
  <c r="H1234" i="15"/>
  <c r="I1234" i="15"/>
  <c r="H1160" i="15"/>
  <c r="I1160" i="15"/>
  <c r="I952" i="15"/>
  <c r="H952" i="15"/>
  <c r="I459" i="15"/>
  <c r="H459" i="15"/>
  <c r="H1495" i="15"/>
  <c r="I1495" i="15"/>
  <c r="H1178" i="15"/>
  <c r="I1178" i="15"/>
  <c r="H1153" i="15"/>
  <c r="I1153" i="15"/>
  <c r="I999" i="15"/>
  <c r="H999" i="15"/>
  <c r="H946" i="15"/>
  <c r="I946" i="15"/>
  <c r="H603" i="15"/>
  <c r="I603" i="15"/>
  <c r="I1181" i="15"/>
  <c r="H1181" i="15"/>
  <c r="I1156" i="15"/>
  <c r="H1156" i="15"/>
  <c r="I1018" i="15"/>
  <c r="H1018" i="15"/>
  <c r="H955" i="15"/>
  <c r="I955" i="15"/>
  <c r="H601" i="15"/>
  <c r="I601" i="15"/>
  <c r="I463" i="15"/>
  <c r="H463" i="15"/>
  <c r="I331" i="15"/>
  <c r="H331" i="15"/>
  <c r="H261" i="15"/>
  <c r="I261" i="15"/>
  <c r="H1530" i="15"/>
  <c r="I1530" i="15"/>
  <c r="I172" i="15"/>
  <c r="H172" i="15"/>
  <c r="H160" i="15"/>
  <c r="I160" i="15"/>
  <c r="I175" i="15"/>
  <c r="H175" i="15"/>
  <c r="H166" i="15"/>
  <c r="I166" i="15"/>
  <c r="D320" i="15"/>
  <c r="F320" i="15" s="1"/>
  <c r="G320" i="15" s="1"/>
  <c r="D311" i="15"/>
  <c r="F311" i="15" s="1"/>
  <c r="G311" i="15" s="1"/>
  <c r="D324" i="15"/>
  <c r="F324" i="15" s="1"/>
  <c r="G324" i="15" s="1"/>
  <c r="D321" i="15"/>
  <c r="F321" i="15" s="1"/>
  <c r="G321" i="15" s="1"/>
  <c r="D323" i="15"/>
  <c r="F323" i="15" s="1"/>
  <c r="G323" i="15" s="1"/>
  <c r="D319" i="15"/>
  <c r="F319" i="15" s="1"/>
  <c r="G319" i="15" s="1"/>
  <c r="D317" i="15"/>
  <c r="F317" i="15" s="1"/>
  <c r="G317" i="15" s="1"/>
  <c r="D314" i="15"/>
  <c r="F314" i="15" s="1"/>
  <c r="G314" i="15" s="1"/>
  <c r="D325" i="15"/>
  <c r="F325" i="15" s="1"/>
  <c r="G325" i="15" s="1"/>
  <c r="D312" i="15"/>
  <c r="F312" i="15" s="1"/>
  <c r="G312" i="15" s="1"/>
  <c r="D309" i="15"/>
  <c r="F309" i="15" s="1"/>
  <c r="G309" i="15" s="1"/>
  <c r="D318" i="15"/>
  <c r="F318" i="15" s="1"/>
  <c r="G318" i="15" s="1"/>
  <c r="D327" i="15"/>
  <c r="F327" i="15" s="1"/>
  <c r="G327" i="15" s="1"/>
  <c r="D315" i="15"/>
  <c r="F315" i="15" s="1"/>
  <c r="G315" i="15" s="1"/>
  <c r="D313" i="15"/>
  <c r="F313" i="15" s="1"/>
  <c r="G313" i="15" s="1"/>
  <c r="D326" i="15"/>
  <c r="F326" i="15" s="1"/>
  <c r="G326" i="15" s="1"/>
  <c r="D1494" i="15" l="1"/>
  <c r="F1494" i="15" s="1"/>
  <c r="G1494" i="15" s="1"/>
  <c r="I724" i="15"/>
  <c r="H724" i="15"/>
  <c r="I662" i="15"/>
  <c r="H662" i="15"/>
  <c r="H127" i="15"/>
  <c r="I127" i="15"/>
  <c r="H111" i="15"/>
  <c r="I111" i="15"/>
  <c r="H94" i="15"/>
  <c r="I94" i="15"/>
  <c r="I726" i="15"/>
  <c r="H726" i="15"/>
  <c r="I131" i="15"/>
  <c r="H131" i="15"/>
  <c r="I115" i="15"/>
  <c r="H115" i="15"/>
  <c r="I98" i="15"/>
  <c r="H98" i="15"/>
  <c r="I1516" i="15"/>
  <c r="H1516" i="15"/>
  <c r="I910" i="15"/>
  <c r="H910" i="15"/>
  <c r="H712" i="15"/>
  <c r="I712" i="15"/>
  <c r="H135" i="15"/>
  <c r="I135" i="15"/>
  <c r="H119" i="15"/>
  <c r="I119" i="15"/>
  <c r="H103" i="15"/>
  <c r="I103" i="15"/>
  <c r="H86" i="15"/>
  <c r="I86" i="15"/>
  <c r="H722" i="15"/>
  <c r="I722" i="15"/>
  <c r="I139" i="15"/>
  <c r="H139" i="15"/>
  <c r="H123" i="15"/>
  <c r="I123" i="15"/>
  <c r="I107" i="15"/>
  <c r="H107" i="15"/>
  <c r="H90" i="15"/>
  <c r="I90" i="15"/>
  <c r="I908" i="15"/>
  <c r="H908" i="15"/>
  <c r="H1441" i="15"/>
  <c r="I1441" i="15"/>
  <c r="I158" i="15"/>
  <c r="H158" i="15"/>
  <c r="I154" i="15"/>
  <c r="H154" i="15"/>
  <c r="I156" i="15"/>
  <c r="H156" i="15"/>
  <c r="I1525" i="15"/>
  <c r="H1525" i="15"/>
  <c r="H1578" i="15"/>
  <c r="I1578" i="15"/>
  <c r="I1569" i="15"/>
  <c r="H1569" i="15"/>
  <c r="I1573" i="15"/>
  <c r="H1573" i="15"/>
  <c r="H1575" i="15"/>
  <c r="I1575" i="15"/>
  <c r="H1566" i="15"/>
  <c r="I1566" i="15"/>
  <c r="I1574" i="15"/>
  <c r="H1574" i="15"/>
  <c r="I1579" i="15"/>
  <c r="H1579" i="15"/>
  <c r="I1565" i="15"/>
  <c r="H1565" i="15"/>
  <c r="H1577" i="15"/>
  <c r="I1577" i="15"/>
  <c r="I1583" i="15"/>
  <c r="H1583" i="15"/>
  <c r="I1581" i="15"/>
  <c r="H1581" i="15"/>
  <c r="I1350" i="15"/>
  <c r="H1350" i="15"/>
  <c r="I1352" i="15"/>
  <c r="H1352" i="15"/>
  <c r="H1493" i="15"/>
  <c r="I1493" i="15"/>
  <c r="I1349" i="15"/>
  <c r="H1349" i="15"/>
  <c r="I1353" i="15"/>
  <c r="H1353" i="15"/>
  <c r="I1346" i="15"/>
  <c r="H1346" i="15"/>
  <c r="I1351" i="15"/>
  <c r="H1351" i="15"/>
  <c r="H619" i="15"/>
  <c r="I619" i="15"/>
  <c r="H146" i="15"/>
  <c r="I146" i="15"/>
  <c r="H143" i="15"/>
  <c r="I143" i="15"/>
  <c r="H152" i="15"/>
  <c r="I152" i="15"/>
  <c r="H149" i="15"/>
  <c r="I149" i="15"/>
  <c r="I1568" i="15"/>
  <c r="H1568" i="15"/>
  <c r="I1576" i="15"/>
  <c r="H1576" i="15"/>
  <c r="H1580" i="15"/>
  <c r="I1580" i="15"/>
  <c r="I1562" i="15"/>
  <c r="H1562" i="15"/>
  <c r="H1563" i="15"/>
  <c r="I1563" i="15"/>
  <c r="I1582" i="15"/>
  <c r="H1582" i="15"/>
  <c r="I1348" i="15"/>
  <c r="H1348" i="15"/>
  <c r="I1494" i="15"/>
  <c r="H1494" i="15"/>
  <c r="I480" i="15"/>
  <c r="H480" i="15"/>
  <c r="H1047" i="15"/>
  <c r="I1047" i="15"/>
  <c r="H449" i="15"/>
  <c r="I449" i="15"/>
  <c r="I388" i="15"/>
  <c r="H388" i="15"/>
  <c r="H1055" i="15"/>
  <c r="I1055" i="15"/>
  <c r="I542" i="15"/>
  <c r="H542" i="15"/>
  <c r="I1035" i="15"/>
  <c r="H1035" i="15"/>
  <c r="H1487" i="15"/>
  <c r="I1487" i="15"/>
  <c r="H395" i="15"/>
  <c r="I395" i="15"/>
  <c r="I482" i="15"/>
  <c r="H482" i="15"/>
  <c r="H1051" i="15"/>
  <c r="I1051" i="15"/>
  <c r="I1039" i="15"/>
  <c r="H1039" i="15"/>
  <c r="I556" i="15"/>
  <c r="H556" i="15"/>
  <c r="H422" i="15"/>
  <c r="I422" i="15"/>
  <c r="I430" i="15"/>
  <c r="H430" i="15"/>
  <c r="I227" i="15"/>
  <c r="H227" i="15"/>
  <c r="H975" i="15"/>
  <c r="I975" i="15"/>
  <c r="I1057" i="15"/>
  <c r="H1057" i="15"/>
  <c r="I565" i="15"/>
  <c r="H565" i="15"/>
  <c r="H410" i="15"/>
  <c r="I410" i="15"/>
  <c r="I572" i="15"/>
  <c r="H572" i="15"/>
  <c r="I926" i="15"/>
  <c r="H926" i="15"/>
  <c r="I1504" i="15"/>
  <c r="H1504" i="15"/>
  <c r="I374" i="15"/>
  <c r="H374" i="15"/>
  <c r="H370" i="15"/>
  <c r="I370" i="15"/>
  <c r="I473" i="15"/>
  <c r="H473" i="15"/>
  <c r="H382" i="15"/>
  <c r="I382" i="15"/>
  <c r="I1045" i="15"/>
  <c r="H1045" i="15"/>
  <c r="I553" i="15"/>
  <c r="H553" i="15"/>
  <c r="H574" i="15"/>
  <c r="I574" i="15"/>
  <c r="H1068" i="15"/>
  <c r="I1068" i="15"/>
  <c r="H922" i="15"/>
  <c r="I922" i="15"/>
  <c r="I224" i="15"/>
  <c r="H224" i="15"/>
  <c r="H578" i="15"/>
  <c r="I578" i="15"/>
  <c r="D770" i="15"/>
  <c r="F770" i="15" s="1"/>
  <c r="G769" i="15" s="1"/>
  <c r="D788" i="15"/>
  <c r="F788" i="15" s="1"/>
  <c r="G787" i="15" s="1"/>
  <c r="D828" i="15"/>
  <c r="F828" i="15" s="1"/>
  <c r="G828" i="15" s="1"/>
  <c r="D667" i="15"/>
  <c r="F667" i="15" s="1"/>
  <c r="G666" i="15" s="1"/>
  <c r="D782" i="15"/>
  <c r="F782" i="15" s="1"/>
  <c r="G781" i="15" s="1"/>
  <c r="D807" i="15"/>
  <c r="F807" i="15" s="1"/>
  <c r="G806" i="15" s="1"/>
  <c r="D826" i="15"/>
  <c r="F826" i="15" s="1"/>
  <c r="G826" i="15" s="1"/>
  <c r="D834" i="15"/>
  <c r="F834" i="15" s="1"/>
  <c r="G834" i="15" s="1"/>
  <c r="D850" i="15"/>
  <c r="F850" i="15" s="1"/>
  <c r="G849" i="15" s="1"/>
  <c r="D643" i="15"/>
  <c r="F643" i="15" s="1"/>
  <c r="G643" i="15" s="1"/>
  <c r="D842" i="15"/>
  <c r="F842" i="15" s="1"/>
  <c r="G841" i="15" s="1"/>
  <c r="D864" i="15"/>
  <c r="F864" i="15" s="1"/>
  <c r="G863" i="15" s="1"/>
  <c r="D870" i="15"/>
  <c r="F870" i="15" s="1"/>
  <c r="G869" i="15" s="1"/>
  <c r="D889" i="15"/>
  <c r="F889" i="15" s="1"/>
  <c r="G888" i="15" s="1"/>
  <c r="D775" i="15"/>
  <c r="F775" i="15" s="1"/>
  <c r="G774" i="15" s="1"/>
  <c r="D786" i="15"/>
  <c r="F786" i="15" s="1"/>
  <c r="G785" i="15" s="1"/>
  <c r="D823" i="15"/>
  <c r="F823" i="15" s="1"/>
  <c r="G822" i="15" s="1"/>
  <c r="D830" i="15"/>
  <c r="F830" i="15" s="1"/>
  <c r="G830" i="15" s="1"/>
  <c r="D844" i="15"/>
  <c r="F844" i="15" s="1"/>
  <c r="G843" i="15" s="1"/>
  <c r="D639" i="15"/>
  <c r="F639" i="15" s="1"/>
  <c r="G638" i="15" s="1"/>
  <c r="D753" i="15"/>
  <c r="F753" i="15" s="1"/>
  <c r="G752" i="15" s="1"/>
  <c r="D784" i="15"/>
  <c r="F784" i="15" s="1"/>
  <c r="G783" i="15" s="1"/>
  <c r="D824" i="15"/>
  <c r="F824" i="15" s="1"/>
  <c r="G824" i="15" s="1"/>
  <c r="D832" i="15"/>
  <c r="F832" i="15" s="1"/>
  <c r="G832" i="15" s="1"/>
  <c r="D848" i="15"/>
  <c r="F848" i="15" s="1"/>
  <c r="G847" i="15" s="1"/>
  <c r="D867" i="15"/>
  <c r="F867" i="15" s="1"/>
  <c r="G866" i="15" s="1"/>
  <c r="D873" i="15"/>
  <c r="F873" i="15" s="1"/>
  <c r="G872" i="15" s="1"/>
  <c r="H326" i="15"/>
  <c r="I326" i="15"/>
  <c r="I327" i="15"/>
  <c r="H327" i="15"/>
  <c r="H314" i="15"/>
  <c r="I314" i="15"/>
  <c r="H319" i="15"/>
  <c r="I319" i="15"/>
  <c r="I323" i="15"/>
  <c r="H323" i="15"/>
  <c r="H324" i="15"/>
  <c r="I324" i="15"/>
  <c r="I320" i="15"/>
  <c r="H320" i="15"/>
  <c r="I313" i="15"/>
  <c r="H313" i="15"/>
  <c r="I315" i="15"/>
  <c r="H315" i="15"/>
  <c r="I318" i="15"/>
  <c r="H318" i="15"/>
  <c r="H309" i="15"/>
  <c r="I309" i="15"/>
  <c r="H312" i="15"/>
  <c r="I312" i="15"/>
  <c r="I325" i="15"/>
  <c r="H325" i="15"/>
  <c r="H317" i="15"/>
  <c r="I317" i="15"/>
  <c r="H321" i="15"/>
  <c r="I321" i="15"/>
  <c r="I311" i="15"/>
  <c r="H311" i="15"/>
  <c r="H872" i="15" l="1"/>
  <c r="I872" i="15"/>
  <c r="I847" i="15"/>
  <c r="H847" i="15"/>
  <c r="H824" i="15"/>
  <c r="I824" i="15"/>
  <c r="I752" i="15"/>
  <c r="H752" i="15"/>
  <c r="H638" i="15"/>
  <c r="I638" i="15"/>
  <c r="H830" i="15"/>
  <c r="I830" i="15"/>
  <c r="I785" i="15"/>
  <c r="H785" i="15"/>
  <c r="H888" i="15"/>
  <c r="I888" i="15"/>
  <c r="H863" i="15"/>
  <c r="I863" i="15"/>
  <c r="I643" i="15"/>
  <c r="H643" i="15"/>
  <c r="I834" i="15"/>
  <c r="H834" i="15"/>
  <c r="I806" i="15"/>
  <c r="H806" i="15"/>
  <c r="I666" i="15"/>
  <c r="H666" i="15"/>
  <c r="H787" i="15"/>
  <c r="I787" i="15"/>
  <c r="H866" i="15"/>
  <c r="I866" i="15"/>
  <c r="H832" i="15"/>
  <c r="I832" i="15"/>
  <c r="H783" i="15"/>
  <c r="I783" i="15"/>
  <c r="I843" i="15"/>
  <c r="H843" i="15"/>
  <c r="I822" i="15"/>
  <c r="H822" i="15"/>
  <c r="I774" i="15"/>
  <c r="H774" i="15"/>
  <c r="H869" i="15"/>
  <c r="I869" i="15"/>
  <c r="I841" i="15"/>
  <c r="H841" i="15"/>
  <c r="I849" i="15"/>
  <c r="H849" i="15"/>
  <c r="H826" i="15"/>
  <c r="I826" i="15"/>
  <c r="I781" i="15"/>
  <c r="H781" i="15"/>
  <c r="H828" i="15"/>
  <c r="I828" i="15"/>
  <c r="I769" i="15"/>
  <c r="H769" i="15"/>
  <c r="D1572" i="15" l="1"/>
  <c r="F1572" i="15" s="1"/>
  <c r="G1571" i="15" s="1"/>
  <c r="H1571" i="15" l="1"/>
  <c r="I1571" i="15"/>
  <c r="D1189" i="15" l="1"/>
  <c r="F1189" i="15" s="1"/>
  <c r="D1205" i="15"/>
  <c r="F1205" i="15" s="1"/>
  <c r="D1203" i="15"/>
  <c r="F1203" i="15" s="1"/>
  <c r="D1201" i="15"/>
  <c r="F1201" i="15" s="1"/>
  <c r="D1215" i="15"/>
  <c r="F1215" i="15" s="1"/>
  <c r="D1199" i="15"/>
  <c r="F1199" i="15" s="1"/>
  <c r="D1207" i="15"/>
  <c r="F1207" i="15" s="1"/>
  <c r="D1195" i="15"/>
  <c r="F1195" i="15" s="1"/>
  <c r="D1213" i="15"/>
  <c r="F1213" i="15" s="1"/>
  <c r="D1209" i="15"/>
  <c r="F1209" i="15" s="1"/>
  <c r="D1191" i="15"/>
  <c r="F1191" i="15" s="1"/>
  <c r="D1193" i="15"/>
  <c r="F1193" i="15" s="1"/>
  <c r="D1187" i="15"/>
  <c r="F1187" i="15" s="1"/>
  <c r="D1211" i="15"/>
  <c r="F1211" i="15" s="1"/>
  <c r="D1194" i="15"/>
  <c r="F1194" i="15" s="1"/>
  <c r="G1194" i="15" s="1"/>
  <c r="D1210" i="15"/>
  <c r="F1210" i="15" s="1"/>
  <c r="G1210" i="15" s="1"/>
  <c r="D1188" i="15"/>
  <c r="F1188" i="15" s="1"/>
  <c r="G1188" i="15" s="1"/>
  <c r="D1212" i="15"/>
  <c r="F1212" i="15" s="1"/>
  <c r="G1212" i="15" s="1"/>
  <c r="D1197" i="15"/>
  <c r="F1197" i="15" s="1"/>
  <c r="D1214" i="15"/>
  <c r="F1214" i="15" s="1"/>
  <c r="G1214" i="15" s="1"/>
  <c r="D1200" i="15"/>
  <c r="F1200" i="15" s="1"/>
  <c r="G1200" i="15" s="1"/>
  <c r="D1192" i="15"/>
  <c r="F1192" i="15" s="1"/>
  <c r="G1192" i="15" s="1"/>
  <c r="D1186" i="15"/>
  <c r="F1186" i="15" s="1"/>
  <c r="G1186" i="15" s="1"/>
  <c r="D1206" i="15"/>
  <c r="F1206" i="15" s="1"/>
  <c r="G1206" i="15" s="1"/>
  <c r="D1190" i="15"/>
  <c r="F1190" i="15" s="1"/>
  <c r="G1190" i="15" s="1"/>
  <c r="D1196" i="15"/>
  <c r="F1196" i="15" s="1"/>
  <c r="G1196" i="15" s="1"/>
  <c r="D1208" i="15"/>
  <c r="F1208" i="15" s="1"/>
  <c r="G1208" i="15" s="1"/>
  <c r="D1204" i="15"/>
  <c r="F1204" i="15" s="1"/>
  <c r="G1204" i="15" s="1"/>
  <c r="D1198" i="15"/>
  <c r="F1198" i="15" s="1"/>
  <c r="G1198" i="15" s="1"/>
  <c r="D1202" i="15"/>
  <c r="F1202" i="15" s="1"/>
  <c r="G1202" i="15" s="1"/>
  <c r="H1202" i="15" l="1"/>
  <c r="I1202" i="15"/>
  <c r="H1204" i="15"/>
  <c r="I1204" i="15"/>
  <c r="I1196" i="15"/>
  <c r="H1196" i="15"/>
  <c r="H1190" i="15"/>
  <c r="I1190" i="15"/>
  <c r="H1206" i="15"/>
  <c r="I1206" i="15"/>
  <c r="I1186" i="15"/>
  <c r="H1186" i="15"/>
  <c r="I1192" i="15"/>
  <c r="H1192" i="15"/>
  <c r="I1214" i="15"/>
  <c r="H1214" i="15"/>
  <c r="H1210" i="15"/>
  <c r="I1210" i="15"/>
  <c r="H1198" i="15"/>
  <c r="I1198" i="15"/>
  <c r="H1208" i="15"/>
  <c r="I1208" i="15"/>
  <c r="I1200" i="15"/>
  <c r="H1200" i="15"/>
  <c r="I1212" i="15"/>
  <c r="H1212" i="15"/>
  <c r="H1188" i="15"/>
  <c r="I1188" i="15"/>
  <c r="H1194" i="15"/>
  <c r="I1194" i="15"/>
  <c r="D625" i="15" l="1"/>
  <c r="F625" i="15" s="1"/>
  <c r="G625" i="15" s="1"/>
  <c r="D630" i="15"/>
  <c r="F630" i="15" s="1"/>
  <c r="G630" i="15" s="1"/>
  <c r="D627" i="15"/>
  <c r="F627" i="15" s="1"/>
  <c r="G627" i="15" s="1"/>
  <c r="D629" i="15"/>
  <c r="F629" i="15" s="1"/>
  <c r="G629" i="15" s="1"/>
  <c r="D442" i="15"/>
  <c r="F442" i="15" s="1"/>
  <c r="G442" i="15" s="1"/>
  <c r="I442" i="15" l="1"/>
  <c r="H442" i="15"/>
  <c r="I627" i="15"/>
  <c r="H627" i="15"/>
  <c r="I630" i="15"/>
  <c r="H630" i="15"/>
  <c r="H625" i="15"/>
  <c r="I625" i="15"/>
  <c r="I629" i="15"/>
  <c r="H629" i="15"/>
</calcChain>
</file>

<file path=xl/comments1.xml><?xml version="1.0" encoding="utf-8"?>
<comments xmlns="http://schemas.openxmlformats.org/spreadsheetml/2006/main">
  <authors>
    <author>Kozich</author>
  </authors>
  <commentList>
    <comment ref="E139" authorId="0">
      <text>
        <r>
          <rPr>
            <b/>
            <sz val="11"/>
            <color indexed="81"/>
            <rFont val="Times New Roman"/>
            <family val="1"/>
            <charset val="204"/>
          </rPr>
          <t>Kozich:</t>
        </r>
        <r>
          <rPr>
            <sz val="11"/>
            <color indexed="81"/>
            <rFont val="Times New Roman"/>
            <family val="1"/>
            <charset val="204"/>
          </rPr>
          <t xml:space="preserve">
</t>
        </r>
        <r>
          <rPr>
            <sz val="11"/>
            <color indexed="10"/>
            <rFont val="Times New Roman"/>
            <family val="1"/>
            <charset val="204"/>
          </rPr>
          <t>После утверждения хронометража проставить Нвр</t>
        </r>
        <r>
          <rPr>
            <sz val="11"/>
            <color indexed="81"/>
            <rFont val="Times New Roman"/>
            <family val="1"/>
            <charset val="204"/>
          </rPr>
          <t xml:space="preserve">
</t>
        </r>
      </text>
    </comment>
    <comment ref="H1395" authorId="0">
      <text>
        <r>
          <rPr>
            <b/>
            <sz val="8"/>
            <color indexed="81"/>
            <rFont val="Tahoma"/>
            <family val="2"/>
            <charset val="204"/>
          </rPr>
          <t>Kozich: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 xml:space="preserve">объединены пункты 69,74,75,76,96,100,101,
125,127
</t>
        </r>
      </text>
    </comment>
  </commentList>
</comments>
</file>

<file path=xl/sharedStrings.xml><?xml version="1.0" encoding="utf-8"?>
<sst xmlns="http://schemas.openxmlformats.org/spreadsheetml/2006/main" count="4868" uniqueCount="1264">
  <si>
    <t>РАЗДЕЛ 4. СТРОИТЕЛЬНЫЙ КОНТРОЛЬ ЗА КАЧЕСТВОМ СТРОИТЕЛЬСТВА</t>
  </si>
  <si>
    <t>11.2.30. Текущий (мелкий) ремонт стационарных газосигнализаторов СТГ, СОУ, СИКЗ, СГГ, СТХ, ЭССА, ЩИТ, СТМ, СЗ и т.п.</t>
  </si>
  <si>
    <t>11.2.31.Ремонт 1 группы сложности стационарных газосигнализаторов СТГ, СОУ, СИКЗ, СГГ, СТХ, ЭССА, ЩИТ, СТМ, СЗ и т.п.</t>
  </si>
  <si>
    <t>11.2.31а.Ремонт 2 группы сложности стационарных газосигнализаторов СТГ, СОУ, СИКЗ, СГГ, СТХ, ЭССА, ЩИТ, СТМ, СЗ и т.п.</t>
  </si>
  <si>
    <t>11.2.36. Ремонт датчиков стационарных газосигнализаторов по месту установки прибора</t>
  </si>
  <si>
    <t>5.4.3. Проверка эффективности работы ЭХЗ</t>
  </si>
  <si>
    <t>5.4.5. Уточнение точечных мест повреждения изоляции аппаратурой АНПИ</t>
  </si>
  <si>
    <t>5.4.6. Оценка состояния металла газопровода. Выявление участков с аномалией труб</t>
  </si>
  <si>
    <t>5.4.7. Определение мест контрольных шурфов</t>
  </si>
  <si>
    <t>диафрагма</t>
  </si>
  <si>
    <t>10.2.21. Замена терморегулятора духового шкафа</t>
  </si>
  <si>
    <t>сопло</t>
  </si>
  <si>
    <t>7.3.22. То же, при замене прокладки на входе и выходе регулятора</t>
  </si>
  <si>
    <t>втулка</t>
  </si>
  <si>
    <t>10.2.126. Устранение течи воды в резьбовом соединении</t>
  </si>
  <si>
    <t>6.1.29. То же, с неуправляемыми выпрямителями</t>
  </si>
  <si>
    <t>7.2.2. То же при двух нитках редуцирования</t>
  </si>
  <si>
    <t>9.2.17. Замена узла учета расхода газа при диаметре до 100 мм</t>
  </si>
  <si>
    <t xml:space="preserve">1 3.4. Согласование на соответствие выданным техническим условиям проекта устройств ЭХЗ подземного газопровода и стальных подземных коммуникаций </t>
  </si>
  <si>
    <t xml:space="preserve">1.3.6. Согласование на соответствие выданным техническим условиям проекта устройств ЭХЗ вводов в здания всех назначений        </t>
  </si>
  <si>
    <t xml:space="preserve">1.4.4. Составление исполнительной схемы стыков подземного газопровода при длине до 100м </t>
  </si>
  <si>
    <t>пункт</t>
  </si>
  <si>
    <t>слесарь 6 р.</t>
  </si>
  <si>
    <t>м</t>
  </si>
  <si>
    <t>6.2.27. Проверка исправности электроперемычек с выдачей заключения</t>
  </si>
  <si>
    <t xml:space="preserve">1.4.3. Составление рабочего проекта (эскиза) на установку газовой плиты от индивидуальной газобаллонной установки </t>
  </si>
  <si>
    <t>6.3.35. Окраска шкафа</t>
  </si>
  <si>
    <t>свыше 300 мм</t>
  </si>
  <si>
    <t>в том числе:</t>
  </si>
  <si>
    <t>крышка</t>
  </si>
  <si>
    <t>ковер</t>
  </si>
  <si>
    <t xml:space="preserve">7.2.28. Очистка газового фильтра типа ФГ диаметром до 50 мм </t>
  </si>
  <si>
    <t xml:space="preserve">100 мм </t>
  </si>
  <si>
    <t>200 мм</t>
  </si>
  <si>
    <t>8.2.21. Замена электронагревателя типа ИП</t>
  </si>
  <si>
    <t>Глава 4. МОНТАЖ БЫТОВЫХ ГАЗОВЫХ ПРИБОРОВ И ОБОРУДОВАНИЯ</t>
  </si>
  <si>
    <t>5.1.29. Техническое обслуживание отключающего устройства на фасаде здания на наружном или вводном газопроводе диаметром до 50 мм</t>
  </si>
  <si>
    <t>51-100 мм</t>
  </si>
  <si>
    <t>слесарь 2 р.</t>
  </si>
  <si>
    <t>5.1.38. То же, с выездом на место</t>
  </si>
  <si>
    <r>
      <t xml:space="preserve">1.1.24. </t>
    </r>
    <r>
      <rPr>
        <b/>
        <sz val="10"/>
        <rFont val="Arial"/>
        <family val="2"/>
        <charset val="204"/>
      </rPr>
      <t>Выдача</t>
    </r>
    <r>
      <rPr>
        <sz val="10"/>
        <rFont val="Arial"/>
        <family val="2"/>
        <charset val="204"/>
      </rPr>
      <t xml:space="preserve"> технических условий на установку бытового газового счетчика </t>
    </r>
    <r>
      <rPr>
        <b/>
        <sz val="10"/>
        <rFont val="Arial"/>
        <family val="2"/>
        <charset val="204"/>
      </rPr>
      <t>G-2,5 - G-6</t>
    </r>
  </si>
  <si>
    <r>
      <t xml:space="preserve">1.1.26. </t>
    </r>
    <r>
      <rPr>
        <b/>
        <sz val="10"/>
        <rFont val="Arial"/>
        <family val="2"/>
        <charset val="204"/>
      </rPr>
      <t xml:space="preserve">Выдача технических условий на </t>
    </r>
    <r>
      <rPr>
        <sz val="10"/>
        <rFont val="Arial"/>
        <family val="2"/>
        <charset val="204"/>
      </rPr>
      <t xml:space="preserve"> проектирование   </t>
    </r>
    <r>
      <rPr>
        <b/>
        <sz val="10"/>
        <rFont val="Arial"/>
        <family val="2"/>
        <charset val="204"/>
      </rPr>
      <t xml:space="preserve">сети газопотребления </t>
    </r>
    <r>
      <rPr>
        <sz val="10"/>
        <rFont val="Arial"/>
        <family val="2"/>
        <charset val="204"/>
      </rPr>
      <t xml:space="preserve"> многоквартирного жилого дома от места подключения до приборов</t>
    </r>
  </si>
  <si>
    <t>5.3.71.Замена отключающего устройства на надземном или фасадном газопроводе при диаметре до100 мм</t>
  </si>
  <si>
    <t>2.4.42. Замена счетчиков G-2,5,  G-4,  G-6</t>
  </si>
  <si>
    <t>10.2.227. Замена клапана термозапорного или электромагнитного диаметром до 25 мм</t>
  </si>
  <si>
    <t>1.4.7. Разработка заключения по электрохимзащите</t>
  </si>
  <si>
    <t>4.2.5а. То же газопровода-ввода</t>
  </si>
  <si>
    <t>100 м</t>
  </si>
  <si>
    <t xml:space="preserve">6.2.5. Измерение разности потенциалов самопишущими приборами. Место измерения: "сооружение-сооружение", "рельс - земля" при снятии показаний    в течение:                          </t>
  </si>
  <si>
    <t>6.2.13. Измерение удельного электрического сопротивления грунта при расстоянии между точками до 200м</t>
  </si>
  <si>
    <t>4.1.7.Строительный контроль за качеством строительства  газопровода и монтажом оборудования ШРП</t>
  </si>
  <si>
    <t>11.2.12. Ремонт II группы сложности переносных газоанализаторов , газоиндикаторов, высокочувствительных газоискателей типа ФП, ФТ, СГГ, СТХ, ЭТХ, ИГ, ПГФ, "Вариотек", ГИВ, ТПГ и т.п. Трассопоисковых приборов: ТПК, "Лидер", АНПИ, АНТПИ, и т.п.  Искровых де</t>
  </si>
  <si>
    <t>Примечание:  При измерении разности потенциалов сверх 10 пунктов на каждый последующий пунк применять коэффициент  0.085</t>
  </si>
  <si>
    <t>Примечание:   При измерении разности потенциалов сверх 10 пунктов на каждый последующий пунк применять коэффициент 0.085</t>
  </si>
  <si>
    <t>1. Техническое обслуживание электрохимзащиты газопроводов от коррозии включает проверку эффективности работы защиты и технический осмотр ЭЗУ.</t>
  </si>
  <si>
    <t>2. Работы по электрохимической защите газопроводов от коррозии выполняет монтер по защите подземных трубопроводов от коррозии</t>
  </si>
  <si>
    <t xml:space="preserve"> до 32 мм</t>
  </si>
  <si>
    <t>33-50 мм</t>
  </si>
  <si>
    <t>5.1.39. Техническое обслуживание задвижки, установленной надземно при диаметре задвижки:</t>
  </si>
  <si>
    <t>5.1.40. Техническое обслуживание крана шарового, установленного в грунте без колодца под ковер при диаметре крана:</t>
  </si>
  <si>
    <t>5.1.41. Техническое обслуживание крана шарового на надземном газопроводе при диаметре крана:</t>
  </si>
  <si>
    <t xml:space="preserve">6.1.47. Монтаж анодного горизонтального заземлителя из углеграфитовых электродов при длине электродов и труб до 3-х м </t>
  </si>
  <si>
    <t>6.1.48. Монтаж анодного вертикального заземлителя из углеграфитовых труб при длине электродов и труб до 3-х метров</t>
  </si>
  <si>
    <t>6.1.50. Монтаж горизонтального анодного заземлителя из профильной стали, водогазопроводных труб и железнодорожных рельсов при длине до 6 м</t>
  </si>
  <si>
    <t>6.1.51. Монтаж анодного вертикального заземлителя из железокремниевых электродов при длине электродов до 7 м</t>
  </si>
  <si>
    <t>6.1.64. Подключение кабеля к рельсам трамвая в грунте</t>
  </si>
  <si>
    <t>1.4.18.Разработка проектного решения по устройству ЭХЗ газопроводов-вводов в частные жилые дома</t>
  </si>
  <si>
    <t>5.4.4. Проверка состояния изоляции на контакт с грунтом аппаратурой типа АНПИ, C-Scan</t>
  </si>
  <si>
    <t>9.1.11. Пуск в эксплуатацию (расконсервация) котельной с котлом средней мощности после отключения</t>
  </si>
  <si>
    <t>10.2.224. Вызов слесаря для выполнения ремонта</t>
  </si>
  <si>
    <t xml:space="preserve">7.2.31. Техническое обслуживание узлов системной телеметрии </t>
  </si>
  <si>
    <t>протектор</t>
  </si>
  <si>
    <t>6.1.9. Монтаж  катодной станции на постаменте</t>
  </si>
  <si>
    <t>6.1.10. Монтаж протекторной защиты</t>
  </si>
  <si>
    <t>наладчик КИПиА 6 р.</t>
  </si>
  <si>
    <t>мастер</t>
  </si>
  <si>
    <t>Примечание: При досрочном выполнении работ по согласованию с заказчиком применяется коэффициент, расчитываемый пропорционально периоду сокращения срока.</t>
  </si>
  <si>
    <t xml:space="preserve">Глава 2. СОГЛАСОВАНИЕ  ПРОЕКТНЫХ РЕШЕНИЙ  </t>
  </si>
  <si>
    <t>1.2.15. Согласование проектного решения на установку  газовых приборов в производственных, общественных (административных)  и других зданиях</t>
  </si>
  <si>
    <t>1.4.8. Подготовка заключения о технической возможности транспортировки газа</t>
  </si>
  <si>
    <t xml:space="preserve">Примечание: позиция 1.4.16  не применяется при расчете стоимости строительно-монтажных работ с использованием Федеральных (Территориальных) Единичных Расценок. </t>
  </si>
  <si>
    <t xml:space="preserve">настенных мощностью до 35 кВт  с закрытой камерой сгорания </t>
  </si>
  <si>
    <t>Единица измерения</t>
  </si>
  <si>
    <t>9.1.51. Техническое обслуживание исполнительного механизма (МЭО) парового (водогрейного) котла</t>
  </si>
  <si>
    <t>Примечание: В ценах пунктов 5.1.20  не учтены затраты на разработку грунта</t>
  </si>
  <si>
    <t>Примечание:  При выполнении работы на проезжей части улицы применять коэффициент 2.0</t>
  </si>
  <si>
    <t>Примечание:  при выполнении дополнительных работ, связанных с очисткой крышки колодца от снега и льда в зимнее время, к норме времени применять коэффициент 3.39</t>
  </si>
  <si>
    <t>Примечание:  При наличии на трассе подземного  газопровода в зоне 15м по обе стороны интенсивного движения автотранспорта, электротранспорта, линий электропередач, радиолиний кабелей связи, электрических кабелей в пунктах  5.2.1 - 5.2.6. применять коэффициент 2,0</t>
  </si>
  <si>
    <t>Примечание:  Время на приготовление битумной мастики  принято исходя из 1 чел.часа и разрядности слесаря 3 разряда (Приказ №74А от 10.05.2007 г. хронометраж к п.2.1.10. диаметром до 100 мм).</t>
  </si>
  <si>
    <t>Примечание: В пункте 5.3.19. при работе с приставной лестницы применять коэф. 1,2; в колодце - коэф. 1,4</t>
  </si>
  <si>
    <t>Примечание: При выполнении работ по подтверждению выданных технических условий к пунктам 1.3.1., 1.3.3. применять коэффициент 0,5</t>
  </si>
  <si>
    <t>Примечание: на каждый последующий ввод применять коэффициент 0,5</t>
  </si>
  <si>
    <t>Примечание: При выполнении работ по пересогласованию проекта к пунктам 1.3.4., 1.3.6. применять коэффициент 0,5</t>
  </si>
  <si>
    <t>Примечание: На каждый последующий ввод применять коэффициент 0,5</t>
  </si>
  <si>
    <t>Примечание:  При необходимости выезда на место обследования применять к тарифу коэффициент 1,5.</t>
  </si>
  <si>
    <t>Примечание:  На установку каждого последующего прибора применять коэф-т 0,5</t>
  </si>
  <si>
    <t>Примечание: На каждые последующие 100 м применять коэффициент 0,6</t>
  </si>
  <si>
    <t>Примечание: При наличии двух ниток применять коэффициент 1,5</t>
  </si>
  <si>
    <t>8.1.9. Техническое обслуживание групповой резервуарной установки при одной редукционной головке в установке</t>
  </si>
  <si>
    <t>редукцион. головка</t>
  </si>
  <si>
    <t>узел</t>
  </si>
  <si>
    <t>соединение</t>
  </si>
  <si>
    <t>10м кабеля</t>
  </si>
  <si>
    <t>14.8. То же, при установке газовой плиты и проточного  водонагревателя</t>
  </si>
  <si>
    <t>1 оформление</t>
  </si>
  <si>
    <t>слесарь КИПиА 5 р.</t>
  </si>
  <si>
    <t>проверка</t>
  </si>
  <si>
    <t xml:space="preserve"> ремонт хвостовика малой пробки, изготовление ручки большой пробки</t>
  </si>
  <si>
    <t xml:space="preserve"> восстановление герметичности пробок газового узла</t>
  </si>
  <si>
    <t>до 10 пунктов</t>
  </si>
  <si>
    <t>сальник</t>
  </si>
  <si>
    <t>печь</t>
  </si>
  <si>
    <t>6.2.1. Измерение разности потенциалов визуальными приборами. Место измерения: "сооружение-сооружение"</t>
  </si>
  <si>
    <t>инженер (ВДГО)</t>
  </si>
  <si>
    <t>8.3.9а. Настройка и регулировка автомобильного газового редуктора (без демонтажа)</t>
  </si>
  <si>
    <t>8.3.7а. Вынос заправочной горловины из салона автомобиля</t>
  </si>
  <si>
    <t>8.3.7б. Монтаж дополнительного автомобильного баллона</t>
  </si>
  <si>
    <t>8.3.4б. Изменение конструкции крепления баллонов свыше 65 л</t>
  </si>
  <si>
    <t>8.3.4в. Инструктаж владельцев АГТС с оформлением документов</t>
  </si>
  <si>
    <t>протект. гр.</t>
  </si>
  <si>
    <t>блок</t>
  </si>
  <si>
    <t>"</t>
  </si>
  <si>
    <t>тройник</t>
  </si>
  <si>
    <t>датчик</t>
  </si>
  <si>
    <t>5.3.35. Окраска ковера</t>
  </si>
  <si>
    <t xml:space="preserve">до 10 пунктов </t>
  </si>
  <si>
    <t xml:space="preserve"> до 4 пунктов</t>
  </si>
  <si>
    <t>смеситель</t>
  </si>
  <si>
    <t>10.2.11. Замена прокладок газоподводящей трубки</t>
  </si>
  <si>
    <t>9.1.39. Техническое обслуживание блока управления и сигнализации парового (водогрейного) котла</t>
  </si>
  <si>
    <t xml:space="preserve">инженер КИПиА </t>
  </si>
  <si>
    <t>9.1.40. Техническое обслуживание блока коммутационной аппаратуры парового (водогрейного) котла</t>
  </si>
  <si>
    <t>9.1.41. Техническое обслуживание датчика контроля пламени парового (водогрейного) котла</t>
  </si>
  <si>
    <t>9.1.42. Техническое обслуживание блока искрового розжига парового (водогрейного) котла</t>
  </si>
  <si>
    <t xml:space="preserve">9.1.43. Техническое обслуживание сигнализатора уровня парового котла </t>
  </si>
  <si>
    <t>9.1.44. Техническое обслуживание реле уровня парового котла</t>
  </si>
  <si>
    <t>9.1.45. Техническое обслуживание электроконтактного манометра парового (водогрейного) котла</t>
  </si>
  <si>
    <t>9.1.46. Техническое обслуживание реле напора тяги парового (водогрейного) котла</t>
  </si>
  <si>
    <t>9.1.47. Техническое обслуживание напоромеров и тягонапоромеров парового (водогрейного) котла</t>
  </si>
  <si>
    <t>9.1.48. Техническое обслуживание электромагнитного клапана парового (водогрейного) котла</t>
  </si>
  <si>
    <t>11.2.73. Поверка (калибровка) технических манометров давлением до 2,5 кгс/см² и напоромеров.</t>
  </si>
  <si>
    <t xml:space="preserve">мастер по ремонту приборов и А </t>
  </si>
  <si>
    <t>9.2.21. Замена измерительной диафрагмы при диаметре газопровода                                              до 100 мм</t>
  </si>
  <si>
    <t>8.1.13. Техническое обслуживание редукционной головки резервуарной установки</t>
  </si>
  <si>
    <t>8.1.21. Техническое освидетельствование баллонов емкостью 5 л</t>
  </si>
  <si>
    <t>8.1.22. Техническое освидетельствование баллонов емкостью  27, 50л</t>
  </si>
  <si>
    <t>6.2.23. Определение коррозионной агрессивности грунта по плотности катодного тока</t>
  </si>
  <si>
    <t>6.2.24. Определение коррозионной агрессивности грунта по удельному электрическому сопротивлению в лабораторных условиях</t>
  </si>
  <si>
    <t>11.1.104. Изготовление заглушки с внутренней или наружной резьбой</t>
  </si>
  <si>
    <t>11.1.113. Изготовление дымоотводящей трубы длиной до 1 м</t>
  </si>
  <si>
    <t>10.2.192. Ремонт бака отопительного котла</t>
  </si>
  <si>
    <t>10.2.191. Проверка плотности бака после сварочных работ</t>
  </si>
  <si>
    <t>10.2.195. Чистка сопел коллектора печной горелки</t>
  </si>
  <si>
    <t>диаметром 15 мм</t>
  </si>
  <si>
    <t>32 мм</t>
  </si>
  <si>
    <t>40мм</t>
  </si>
  <si>
    <t>сгон</t>
  </si>
  <si>
    <r>
      <t xml:space="preserve">1.2.24. Согласование проектного решения на перенос существующих бытовых газовых приборов и (или) установку дополнительных в жилом доме </t>
    </r>
    <r>
      <rPr>
        <sz val="10"/>
        <color indexed="10"/>
        <rFont val="Arial"/>
        <family val="2"/>
        <charset val="204"/>
      </rPr>
      <t/>
    </r>
  </si>
  <si>
    <r>
      <t xml:space="preserve">1.1.36. </t>
    </r>
    <r>
      <rPr>
        <b/>
        <sz val="10"/>
        <rFont val="Arial"/>
        <family val="2"/>
        <charset val="204"/>
      </rPr>
      <t>Подтверждение технических условий на</t>
    </r>
    <r>
      <rPr>
        <sz val="10"/>
        <rFont val="Arial"/>
        <family val="2"/>
        <charset val="204"/>
      </rPr>
      <t xml:space="preserve"> проектирование  </t>
    </r>
    <r>
      <rPr>
        <b/>
        <sz val="10"/>
        <rFont val="Arial"/>
        <family val="2"/>
        <charset val="204"/>
      </rPr>
      <t>сети газопотребления</t>
    </r>
    <r>
      <rPr>
        <sz val="10"/>
        <rFont val="Arial"/>
        <family val="2"/>
        <charset val="204"/>
      </rPr>
      <t xml:space="preserve"> предприятия или котельной с ГРУ</t>
    </r>
  </si>
  <si>
    <r>
      <t xml:space="preserve">1.1.38. </t>
    </r>
    <r>
      <rPr>
        <b/>
        <sz val="10"/>
        <rFont val="Arial"/>
        <family val="2"/>
        <charset val="204"/>
      </rPr>
      <t>Подтверждение технических условий на</t>
    </r>
    <r>
      <rPr>
        <sz val="10"/>
        <rFont val="Arial"/>
        <family val="2"/>
        <charset val="204"/>
      </rPr>
      <t xml:space="preserve"> проектирование  </t>
    </r>
    <r>
      <rPr>
        <b/>
        <sz val="10"/>
        <rFont val="Arial"/>
        <family val="2"/>
        <charset val="204"/>
      </rPr>
      <t>сети газопотребления</t>
    </r>
    <r>
      <rPr>
        <sz val="10"/>
        <rFont val="Arial"/>
        <family val="2"/>
        <charset val="204"/>
      </rPr>
      <t xml:space="preserve"> зданий общественного, производственного, административного назначения</t>
    </r>
  </si>
  <si>
    <r>
      <t xml:space="preserve">1.1.39. </t>
    </r>
    <r>
      <rPr>
        <b/>
        <sz val="10"/>
        <rFont val="Arial"/>
        <family val="2"/>
        <charset val="204"/>
      </rPr>
      <t>Подтверждение технических условий</t>
    </r>
    <r>
      <rPr>
        <sz val="10"/>
        <rFont val="Arial"/>
        <family val="2"/>
        <charset val="204"/>
      </rPr>
      <t xml:space="preserve"> на установку газовых приборов в производственных, общественных, административных и других зданиях</t>
    </r>
  </si>
  <si>
    <r>
      <t xml:space="preserve">1.1.40. </t>
    </r>
    <r>
      <rPr>
        <b/>
        <sz val="10"/>
        <rFont val="Arial"/>
        <family val="2"/>
        <charset val="204"/>
      </rPr>
      <t xml:space="preserve">Подтверждение технических условий на </t>
    </r>
    <r>
      <rPr>
        <sz val="10"/>
        <rFont val="Arial"/>
        <family val="2"/>
        <charset val="204"/>
      </rPr>
      <t xml:space="preserve"> реконструкцию  </t>
    </r>
    <r>
      <rPr>
        <b/>
        <sz val="10"/>
        <rFont val="Arial"/>
        <family val="2"/>
        <charset val="204"/>
      </rPr>
      <t xml:space="preserve">наружного </t>
    </r>
    <r>
      <rPr>
        <sz val="10"/>
        <rFont val="Arial"/>
        <family val="2"/>
        <charset val="204"/>
      </rPr>
      <t>газопровода</t>
    </r>
  </si>
  <si>
    <r>
      <t xml:space="preserve">1.1.46. </t>
    </r>
    <r>
      <rPr>
        <b/>
        <sz val="10"/>
        <rFont val="Arial"/>
        <family val="2"/>
        <charset val="204"/>
      </rPr>
      <t>Подтверждение технических условий на</t>
    </r>
    <r>
      <rPr>
        <sz val="10"/>
        <rFont val="Arial"/>
        <family val="2"/>
        <charset val="204"/>
      </rPr>
      <t xml:space="preserve"> перенос существующих и (или) установку дополнительных газовых приборов в производственных, общественных, административных зданиях с учетом согласования </t>
    </r>
    <r>
      <rPr>
        <b/>
        <sz val="10"/>
        <rFont val="Arial"/>
        <family val="2"/>
        <charset val="204"/>
      </rPr>
      <t>проекта</t>
    </r>
  </si>
  <si>
    <r>
      <t xml:space="preserve">1.1.47. </t>
    </r>
    <r>
      <rPr>
        <b/>
        <sz val="10"/>
        <rFont val="Arial"/>
        <family val="2"/>
        <charset val="204"/>
      </rPr>
      <t>Подтверждение технических условий на проектирование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газоснабжения</t>
    </r>
    <r>
      <rPr>
        <sz val="10"/>
        <rFont val="Arial"/>
        <family val="2"/>
        <charset val="204"/>
      </rPr>
      <t xml:space="preserve"> жилого дома индивидуальной застройки </t>
    </r>
  </si>
  <si>
    <r>
      <t xml:space="preserve">1.1.53. Подтверждение технических условий на проектирование </t>
    </r>
    <r>
      <rPr>
        <b/>
        <sz val="10"/>
        <rFont val="Arial"/>
        <family val="2"/>
        <charset val="204"/>
      </rPr>
      <t xml:space="preserve">сети газопотребления </t>
    </r>
    <r>
      <rPr>
        <sz val="10"/>
        <rFont val="Arial"/>
        <family val="2"/>
        <charset val="204"/>
      </rPr>
      <t>многоквартирного жилого дома от места подключения до приборов</t>
    </r>
  </si>
  <si>
    <r>
      <t xml:space="preserve">1.2.1. Согласование проектного решения на  строительство </t>
    </r>
    <r>
      <rPr>
        <b/>
        <sz val="10"/>
        <rFont val="Arial"/>
        <family val="2"/>
        <charset val="204"/>
      </rPr>
      <t xml:space="preserve">сети газораспределения </t>
    </r>
    <r>
      <rPr>
        <sz val="10"/>
        <rFont val="Arial"/>
        <family val="2"/>
        <charset val="204"/>
      </rPr>
      <t>поселка городского типа, микрорайона, сельского населенного пункта, межпоселкового газопровода, распределительного газопровода</t>
    </r>
  </si>
  <si>
    <r>
      <t xml:space="preserve">1.2.12. Согласование проекта  </t>
    </r>
    <r>
      <rPr>
        <b/>
        <sz val="10"/>
        <rFont val="Arial"/>
        <family val="2"/>
        <charset val="204"/>
      </rPr>
      <t>сети газопотребления</t>
    </r>
    <r>
      <rPr>
        <sz val="10"/>
        <rFont val="Arial"/>
        <family val="2"/>
        <charset val="204"/>
      </rPr>
      <t xml:space="preserve"> предприятия или котельной с ГРУ</t>
    </r>
  </si>
  <si>
    <r>
      <t xml:space="preserve">1.2.14. Согласование проектного решения на строительство </t>
    </r>
    <r>
      <rPr>
        <b/>
        <sz val="10"/>
        <rFont val="Arial"/>
        <family val="2"/>
        <charset val="204"/>
      </rPr>
      <t xml:space="preserve"> сети газопотребления</t>
    </r>
    <r>
      <rPr>
        <sz val="10"/>
        <rFont val="Arial"/>
        <family val="2"/>
        <charset val="204"/>
      </rPr>
      <t xml:space="preserve"> зданий общественного, производственного, административного назначения </t>
    </r>
  </si>
  <si>
    <t>1.2.16. Согласование проектного решения на реконструкцию наружного газопровода</t>
  </si>
  <si>
    <r>
      <t xml:space="preserve">1.2.23. Согласование проектного решения </t>
    </r>
    <r>
      <rPr>
        <b/>
        <sz val="10"/>
        <rFont val="Arial"/>
        <family val="2"/>
        <charset val="204"/>
      </rPr>
      <t xml:space="preserve">на газоснабжение </t>
    </r>
    <r>
      <rPr>
        <sz val="10"/>
        <rFont val="Arial"/>
        <family val="2"/>
        <charset val="204"/>
      </rPr>
      <t>жилого дома индивидуальной застройки</t>
    </r>
  </si>
  <si>
    <r>
      <t xml:space="preserve">1.2.25. Согласование проекта  </t>
    </r>
    <r>
      <rPr>
        <b/>
        <sz val="10"/>
        <rFont val="Arial"/>
        <family val="2"/>
        <charset val="204"/>
      </rPr>
      <t>сети газопотребления</t>
    </r>
    <r>
      <rPr>
        <sz val="10"/>
        <rFont val="Arial"/>
        <family val="2"/>
        <charset val="204"/>
      </rPr>
      <t xml:space="preserve"> многоквартирного жилого дома от места подключения до приборов</t>
    </r>
  </si>
  <si>
    <t>10.2.115. Снятие и прочистка подводящей трубки холодной воды с корректировкой резьбы и развальцовкой</t>
  </si>
  <si>
    <t>4.1.16. Строительный контроль при производстве земляных работ в охранной зоне средств защиты газопроводов от ЭХК</t>
  </si>
  <si>
    <t>10.2.148. Замена или чистка  запальника отопительного котла  (печной горелки)</t>
  </si>
  <si>
    <t>11.1.6. Изготовление заглушки на кран плиты</t>
  </si>
  <si>
    <t>10.2.50. Замена блока инжекционных горелок в ресторанной плите</t>
  </si>
  <si>
    <t>8.3.41. Установка датчика кислорода газовой аппаратуры автомобиля (без стоимости элементов)</t>
  </si>
  <si>
    <t>8.3.42. Регулировка карбюратора газовой аппаратуры автомобиля (без стоимости элементов)</t>
  </si>
  <si>
    <t>10.2.217. Подключение газового прибора со снятием заглушки</t>
  </si>
  <si>
    <t>РАЗДЕЛ 8. РЕЗЕРВУАРНЫЕ, ИСПАРИТЕЛЬНЫЕ И ГРУППОВЫЕ  БАЛЛОННЫЕ УСТАНОВКИ СУГ</t>
  </si>
  <si>
    <t xml:space="preserve">5.1.20. Шурфовой осмотр газопровода </t>
  </si>
  <si>
    <t>ГРП (ШРП)</t>
  </si>
  <si>
    <t>7.2.17а. Перевод ГРП на работу через обводную линию (байпас) и обратно на основную линию редуцирования</t>
  </si>
  <si>
    <t>РАЗДЕЛ 6. ЭЛЕКТРОХИМИЧЕСКАЯ ЗАЩИТА ГАЗОПРОВОДОВ ОТ КОРРОЗИИ</t>
  </si>
  <si>
    <t>Глава 1. УСТАНОВКА (МОНТАЖ), ПУСК И НАЛАДКА СРЕДСТВ ЗАЩИТЫ</t>
  </si>
  <si>
    <t>станция</t>
  </si>
  <si>
    <t>дренаж</t>
  </si>
  <si>
    <t>монтер 5 р.</t>
  </si>
  <si>
    <t>11.2.74. Поверка (калибровка) электроконтактных манометров и тягонапоромеров.</t>
  </si>
  <si>
    <t xml:space="preserve">откл. устр-во </t>
  </si>
  <si>
    <t>1 час</t>
  </si>
  <si>
    <t xml:space="preserve">6.2.30. Технический осмотр протекторной защиты </t>
  </si>
  <si>
    <t>6.2.31. Технический осмотр автоматической станции катодной защиты на сложных электронных схемах (В состав работ включено измерение разности потенциалов "сооружение-земля" в точке дренирования, при большем количестве измерений в п.п. 6.2.31.-6.2.33. добавлять цену п. 6.2.3.)</t>
  </si>
  <si>
    <t xml:space="preserve">6.2.45.  Проверка, регулировка и испытание под максимальной нагрузкой станции усиленной электродренажной защиты с магнитными усилителями </t>
  </si>
  <si>
    <t>Примечание:  При работе со сваркой при участии эл.сварщика применять коэффициент 1,2</t>
  </si>
  <si>
    <t>8.3.32. Замена шлангов газовых газовой аппаратуры автомобиля (без стоимости элементов)</t>
  </si>
  <si>
    <t>8.3.33. Замена шлангов бензиновых газовой аппаратуры автомобиля (без стоимости элементов)</t>
  </si>
  <si>
    <t>8.3.34. Замена тройников системы охлаждения газовой аппаратуры автомобиля (без стоимости элементов)</t>
  </si>
  <si>
    <t>8.3.35. Замена дозатора газовой аппаратуры автомобиля (без стоимости элементов)</t>
  </si>
  <si>
    <t>8.3.36. Замена фильтра воздушного газовой аппаратуры автомобиля (без стоимости элементов)</t>
  </si>
  <si>
    <t>8.3.37. Замена трубки (редуктор-клапан) газовой аппаратуры автомобиля (без стоимости элементов)</t>
  </si>
  <si>
    <t>чел.</t>
  </si>
  <si>
    <t>счетчик</t>
  </si>
  <si>
    <t>7.2.18. Включение ГРП, ШРП после остановки</t>
  </si>
  <si>
    <t>7.2.24. Проверка параметров срабатывания и настройка ПСК</t>
  </si>
  <si>
    <t>свыше 200 мм</t>
  </si>
  <si>
    <t>5.1.36. Наблюдение (со дня выдачи разрешения) за производством земляных работ, проводимых рядом с действующим газопроводом</t>
  </si>
  <si>
    <t>5.2.2. Проверка состояния изоляционного покрытия подземных распределительных газопроводов с использованием приборов типа АНПИ</t>
  </si>
  <si>
    <t>10.2.212. Повторный пуск газа в водной газопровод (по фасаду здания) после отключения от газоснабжения</t>
  </si>
  <si>
    <t>6.1.7. Монтаж и установка  поляризованного дренажа</t>
  </si>
  <si>
    <t>5.3.1а. Восстановление вручную поврежденных мест защитного покрытия газопровода битумной изоляцией с приготовлением битумной мастики</t>
  </si>
  <si>
    <t xml:space="preserve">8.3.12. Монтаж и ремонт (замена) газопровода  АГТС </t>
  </si>
  <si>
    <t>6.1.28. Проверка, регулировка и испытание под максимальной нагрузкой станции катодной защиты с управляемыми выпрямителями</t>
  </si>
  <si>
    <t>8.3.2. Полное переоборудование легкового автомобиля ВАЗ с карбюраторным двигателем автомобильной газовой топливной системой (АГТС)</t>
  </si>
  <si>
    <t>8.3.3. Полное переоборудование легкового автомобиля ГАЗ "Волга" с карбюраторным двигателем автомобильной газовой топливной системой (АГТС)</t>
  </si>
  <si>
    <t>8.3.4. Полное переоборудование грузового автомобиля  автомобильной газовой топливной системой (АГТС)</t>
  </si>
  <si>
    <t>4.2.2. То же, при диаметре газопровода до 101-300 мм</t>
  </si>
  <si>
    <t>4.2.3. То же, при диаметре газопровода св. 300 мм</t>
  </si>
  <si>
    <t>4.1.10. Строительный контроль за качеством строительства   вводного и внутреннего газопровода и монтажом газового оборудования административных и  общественных зданий всех назначений при наличии одного отопительного оборудования</t>
  </si>
  <si>
    <t>4.1.12. Строительный контроль за качеством строительства  вводного, внутридомового газопровода и монтажом газового оборудования в многоквартирном жилом доме</t>
  </si>
  <si>
    <t>4.1.13. Строительный контроль за качеством строительства  вводного, внутреннего газопровода и монтажом газового оборудования (до трех приборов) в жилом доме индивидуальной застройки</t>
  </si>
  <si>
    <t>4.1.14. Строительный контроль  за монтажом бытового газового счетчика</t>
  </si>
  <si>
    <t>5.1.37. Оформление разрешения на производство земляных работ с выдачей привязок газопровода или сетей ЭХЗ  (без выезда на место)</t>
  </si>
  <si>
    <t>5.3.19. Текущий ремонт задвижки на газопроводе высокого (среднего) давления с диаметром газопровода до 100 мм</t>
  </si>
  <si>
    <t>заземление</t>
  </si>
  <si>
    <t xml:space="preserve">8.1.18. Техническое освидетельствование резервуаров при объеме сосуда 5,0 м3 </t>
  </si>
  <si>
    <t>8.1.19. Удаление неиспарившихся остатков из резервуарной емкости</t>
  </si>
  <si>
    <t>перемычка</t>
  </si>
  <si>
    <t>расчет</t>
  </si>
  <si>
    <t>ведущий инженер</t>
  </si>
  <si>
    <t>1.4.20.   то-же с выездом на объект в пределах населенного пункта</t>
  </si>
  <si>
    <t>1.4.22.   то-же с выездом на объект в пределах населенного пункта</t>
  </si>
  <si>
    <t>11.2.4. Текущий (мелкий) ремонт переносных газоанализаторов , газоиндикаторов, высокочувствительных газоискателей типа ФП, ФТ, СГГ, СТХ, ЭТХ, ИГ, ПГФ, "Вариотек", ГИВ, ТПГ и т.п. Трассопоисковых приборов: ТПК, "Лидер", АНПИ, АНТПИ, и т.п.  Искровых дефектоскопов: "Крона", "Корона", ДИ, ДКИ и т.п.</t>
  </si>
  <si>
    <t>Глава З. ВЫДАЧА ТЕХНИЧЕСКИХ УСЛОВИЙ НА ПРОЕКТИРОВАНИЕ И СОГЛАСОВАНИЕ ПРОЕКТОВ УСТРОЙСТВ  ЭЛЕКТРОХИМИЧЕСКОЙ ЗАЩИТЫ ОТ КОРРОЗИИ ПОДЗЕМНЫХ МЕТАЛЛИЧЕСКИХ СООРУЖЕНИЙ</t>
  </si>
  <si>
    <t>4.2.1.  Проверка защитного покрытия газопровода перед опусканием его в траншею при диаметре газопровода до 100 мм</t>
  </si>
  <si>
    <t>Глава 2. РЕМОНТ ИЗМЕРИТЕЛЬНЫХ ПРИБОРОВ И СРЕДСТВ АВТОМАТИКИ</t>
  </si>
  <si>
    <t xml:space="preserve">10.2.22. Замена  крана плиты </t>
  </si>
  <si>
    <t>10.2.23.Установка штока или пружины крана газовой плиты</t>
  </si>
  <si>
    <t>10.2.67. Замена водяного регулятора водонагревателя проточного</t>
  </si>
  <si>
    <t>10.2.69. Ремонт газового узла водонагревателя проточного</t>
  </si>
  <si>
    <t xml:space="preserve">9.1.6. Отключение (консервация) на летний период горелок инфракрасного излучения (ГИИ) </t>
  </si>
  <si>
    <t>Плита газовая</t>
  </si>
  <si>
    <t>токарь 4 р.</t>
  </si>
  <si>
    <t>штуцер</t>
  </si>
  <si>
    <t>6.3.6. Демонтаж станции катодной защиты при массе свыше100 кг</t>
  </si>
  <si>
    <t>6.2.4. Измерение разности потенциалов самопишущими приборами. Место измерения "сооружение-земля" при снятии показаний</t>
  </si>
  <si>
    <t xml:space="preserve"> 4 часов</t>
  </si>
  <si>
    <t>Примечание:   На каждый последующий котел применять коэффициент 0,4</t>
  </si>
  <si>
    <t>Примечание:   На каждый последующий котел применять коэффициент 0,6</t>
  </si>
  <si>
    <t xml:space="preserve">10.2.174. Настройка терморегулятора </t>
  </si>
  <si>
    <t>газовый ввод</t>
  </si>
  <si>
    <t xml:space="preserve">11.1.21. Изготовление подводящей трубки </t>
  </si>
  <si>
    <t xml:space="preserve">11.1.22. Изготовление штуцера подводящей трубки </t>
  </si>
  <si>
    <t>11.1.47. Ремонт газового узла водонагревателя:</t>
  </si>
  <si>
    <t xml:space="preserve">11.1.48. Ремонт теплообменника водонагревателя проточного со сваркой </t>
  </si>
  <si>
    <t>9.1.52. Комплексная проверка системы контроля и блокировки парового (водогрейного) котла</t>
  </si>
  <si>
    <t>система</t>
  </si>
  <si>
    <t>9.1.53. Техническое обслуживание датчика температуры водогрейного котла</t>
  </si>
  <si>
    <t>8.1.7. Внешний осмотр (обход) технического состояния групповой резервуарной установки и подземного газопровода до ввода в здание</t>
  </si>
  <si>
    <t>свыше 501 мм</t>
  </si>
  <si>
    <t>5.3.24. Окраска задвижки на подземном газопроводе при диаметре до 100 мм</t>
  </si>
  <si>
    <t>201 -300 мм</t>
  </si>
  <si>
    <t>301 -400 мм</t>
  </si>
  <si>
    <t>401 -500 мм</t>
  </si>
  <si>
    <t xml:space="preserve">5.3.25. Окраска компенсатора при диаметре газопровода до 100 мм  </t>
  </si>
  <si>
    <t>6.3.23. Ремонт сглаживающего дросселя ЭЗУ на сложных электронных схемах станции или поляризованного дренажа</t>
  </si>
  <si>
    <t>6.3.25. Ремонт контактного устройства на анодном заземлении в колодце (ковере)</t>
  </si>
  <si>
    <t>до 2</t>
  </si>
  <si>
    <t>до 10</t>
  </si>
  <si>
    <t>операция</t>
  </si>
  <si>
    <t>6.2.31. Технический осмотр автоматической станции катодной защиты на сложных электронных схемах (В состав работ включено измерение разности потенциалов "сооружение-земля" в точке дренирования, при большем количестве измерений в п.п. 6.2.31.-6.2.33. добавл</t>
  </si>
  <si>
    <t>11.2.4. Текущий (мелкий) ремонт переносных газоанализаторов , газоиндикаторов, высокочувствительных газоискателей типа ФП, ФТ, СГГ, СТХ, ЭТХ, ИГ, ПГФ, "Вариотек", ГИВ, ТПГ и т.п. Трассопоисковых приборов: ТПК, "Лидер", АНПИ, АНТПИ, и т.п.  Искровых дефект</t>
  </si>
  <si>
    <t>11.2.5. Ремонт I группы сложности переносных газоанализаторов , газоиндикаторов, высокочувствительных газоискателей типа ФП, ФТ, СГГ, СТХ, ЭТХ, ИГ, ПГФ, "Вариотек", ГИВ, ТПГ и т.п. Трассопоисковых приборов: ТПК, "Лидер", АНПИ, АНТПИ, и т.п.  Искровых дефе</t>
  </si>
  <si>
    <t>1.2.18. Согласование проектного решения на вынос и (или) демонтаж подземного газопровода</t>
  </si>
  <si>
    <t>1.2.22. Согласование проекта на перенос существующих бытовых газовых приборов и (или) установку дополнительных в производственных, общественных, административных зданиях</t>
  </si>
  <si>
    <t xml:space="preserve">задвижка </t>
  </si>
  <si>
    <t xml:space="preserve"> до 50 мм</t>
  </si>
  <si>
    <t xml:space="preserve">9.1.1. Отключение (консервация)  газового оборудования котельной с котлом малой мощности (до 1 Гкал/ч) </t>
  </si>
  <si>
    <t xml:space="preserve">9.1.3. Отключение (консервация)  газового оборудования котельной с котлом средней мощности (от 1 до 5 Гкал/ч) </t>
  </si>
  <si>
    <t>6.2.6. Измерение разности потенциалов методом выносного электрода до 0,5 км подземного сооружения</t>
  </si>
  <si>
    <t>потенциометр</t>
  </si>
  <si>
    <t>одна   неисправность</t>
  </si>
  <si>
    <t>Примечание:  В зимний период  в пунктах 7.1.1.-7.1.5. применять коэффициент 1,2</t>
  </si>
  <si>
    <t>Примечание:  На каждую последующую емкость в установке применять коэффициент 0,7</t>
  </si>
  <si>
    <t>Примечание:  На обслуживание каждой последующей редукционной установки применять коэффициент 0,5</t>
  </si>
  <si>
    <t>Примечание:   На каждый последующий котел применять коэффициент 0,33</t>
  </si>
  <si>
    <t>Примечание:  На каждый последующий котел применять коэффициент 0,5</t>
  </si>
  <si>
    <t>Примечание:   На каждый последующий котел применять коэффициент 0,3</t>
  </si>
  <si>
    <t>201 - 500мм</t>
  </si>
  <si>
    <t>10.2.213. Повторный пуск газа во внутридомовой газопровод жилого дома индивидуальной застройки после отключения от газоснабжения</t>
  </si>
  <si>
    <t xml:space="preserve">10.2.214. Повторный пуск газа во внутридомовой газопровод многоквартирного жилого дома после отключения от газоснабжения при количестве приборов на одном стояке до 5 </t>
  </si>
  <si>
    <t>5.3.1. Восстановление вручную поврежденных мест защитного покрытия газопровода битумной изоляцией</t>
  </si>
  <si>
    <t>5.3.21. Замена изолирующих втулок во фланцевых соединениях газопровода при диаметре до 100 мм</t>
  </si>
  <si>
    <t>101 -300мм</t>
  </si>
  <si>
    <t>РАЗДЕЛ 1. ПРЕДПРОЕКТНЫЕ И ПРОЕКТНЫЕ РАБОТЫ</t>
  </si>
  <si>
    <t>объект</t>
  </si>
  <si>
    <t>инженер</t>
  </si>
  <si>
    <t>10.2.183. Перепайка датчика тяги к импульсной трубке</t>
  </si>
  <si>
    <t>10.2.185. Чистка газового фильтра</t>
  </si>
  <si>
    <t>6.2.16. Измерение продольного и поперечного градиента потенциала</t>
  </si>
  <si>
    <t>кип</t>
  </si>
  <si>
    <t>6.2.18. То же, не оборудованных МЭСД АКХ</t>
  </si>
  <si>
    <t>6.2.19. Определение опасного действия переменного тока</t>
  </si>
  <si>
    <t>монтер 6 р.</t>
  </si>
  <si>
    <t>Глава 3. ТЕКУЩИЙ И КАПИТАЛЬНЫЙ РЕМОНТ</t>
  </si>
  <si>
    <t>Примечание: при переоборудовании легкового автомобиля ВАЗ с инжекторным двигателем применять коэф-т 1.3</t>
  </si>
  <si>
    <t>Примечание: при переоборудовании легкового автомобиля ГАЗ "Волга" с инжекторным двигателем применять коэф-т 1.15</t>
  </si>
  <si>
    <t>Примечание: при переоборудовании автомобиля Газель с инжекторным двигателем применять коэф-т 1.1</t>
  </si>
  <si>
    <t>8.3.11. То же, с инжекторным двигателем</t>
  </si>
  <si>
    <t>10.2.228. Замена клапана термозапорного или электромагнитного диаметром  от  32 мм до 50 мм</t>
  </si>
  <si>
    <t xml:space="preserve">Цена с 01.01.2014г., руб.  </t>
  </si>
  <si>
    <t xml:space="preserve">10.1.44. Проверка на плотность фланцевых, резьбовых соединений и сварных стыков на вводном газопроводе </t>
  </si>
  <si>
    <t>2.1.8. Сварка стыка диаметром до 50мм</t>
  </si>
  <si>
    <t>5.1.3. Обход и осмотр внутриквартального газопровода и газопровода - ввода</t>
  </si>
  <si>
    <t>5.1.15. Реставрация настенных знаков</t>
  </si>
  <si>
    <t>3.9. Первичный пуск газа во вновь построенный наружный газопровод при  диаметре до 100 мм</t>
  </si>
  <si>
    <t xml:space="preserve">3.34. Первичный пуск газа в газовое оборудование  жилого дома индивидуальной застройки при установке газового счетчика и одного прибора  </t>
  </si>
  <si>
    <t>наладчик 6 р.</t>
  </si>
  <si>
    <t>подставка</t>
  </si>
  <si>
    <t>6.1.31. Присоединение потенциалоуравнивающих электроперемычек</t>
  </si>
  <si>
    <t>блок ЭЗУ</t>
  </si>
  <si>
    <t>6.1.38. Испытание изоляции электрических кабелей</t>
  </si>
  <si>
    <t>электрод</t>
  </si>
  <si>
    <t>9.1.19. Техническое обслуживание газового оборудования печей (агрегатов) промышленных или сельскохозяйственных предприятий</t>
  </si>
  <si>
    <t>10.1.7. Техническое обслуживание индивидуальной ГБУ, установленной в шкафу без технического обслуживания газовой плиты</t>
  </si>
  <si>
    <t>6.2.10. Измерение сопротивления дренажной цепи катодной защиты</t>
  </si>
  <si>
    <t>5.3.75. Изготовление кронштейна под газопровод  диаметром свыше 32 мм</t>
  </si>
  <si>
    <t xml:space="preserve">5.3.76. Установка кронштейна на стене здания для вводного газопровода  </t>
  </si>
  <si>
    <t>Примечание: Позиции п.5.3.72 - 5.3.76  применяются при выполнении работ по реконструкции, капитальному (текущему) ремонту существующих внутридомовых газопроводов. Не применяются при новом строительстве.</t>
  </si>
  <si>
    <t xml:space="preserve">7.1.6. Очистка прилегающей территории ГРП (ШРП) от веток деревьев, кустарников, травы  </t>
  </si>
  <si>
    <t>10 м2</t>
  </si>
  <si>
    <t>Примечание: Работа может выполняться только по дополнительному соглашению. Данная позиция не включается в договор на техническое обслуживание.</t>
  </si>
  <si>
    <t>5.1.24. Техническое обслуживание отключающих устройств и линзовых компенсаторов на подземном газопроводе при глубине колодца  1-3 м и диаметре задвижки до 100 мм</t>
  </si>
  <si>
    <t>8.3.6. Техническое обслуживание газобаллонной аппаратуры автомобиля с оформлением акта</t>
  </si>
  <si>
    <t>8.3.9. Настройка и регулировка автомобильного газового редуктора (на стенде)</t>
  </si>
  <si>
    <t>теристор</t>
  </si>
  <si>
    <t>1 м кабеля</t>
  </si>
  <si>
    <t>шкаф</t>
  </si>
  <si>
    <t>2.1.10. Изоляция мест врезки или обрезки газопровода (включая приготовление битумной мастики) при диаметре до 100 мм</t>
  </si>
  <si>
    <t xml:space="preserve">определение толщины изоляции </t>
  </si>
  <si>
    <t>7.3.21. Ремонт регулятора типа РДГК-10 при замене мембраны ПЗК</t>
  </si>
  <si>
    <t>монтер 4 р.</t>
  </si>
  <si>
    <t>Инженер-метролог</t>
  </si>
  <si>
    <t>10.2.13. Замена (или ремонт) дверки духового шкафа</t>
  </si>
  <si>
    <t>дверка</t>
  </si>
  <si>
    <t>деталь</t>
  </si>
  <si>
    <t>стекло</t>
  </si>
  <si>
    <t>Примечание:  На каждый последующий электрод в пунктах 6.1.40 - 6.1.41 применять к цене коэф.0,4</t>
  </si>
  <si>
    <t>Примечание:   На каждый последующий электрод в пунктах 6.1.42 - 6.1.43 применять к цене коэф.0,3</t>
  </si>
  <si>
    <t>Примечание:  На каждый последующий электрод применять к цене коэффициент 0.4</t>
  </si>
  <si>
    <t>Примечание:  На каждый последующий электрод применять к цене коэффициент 0.3</t>
  </si>
  <si>
    <t>Примечание:   На каждый последующий электрод применять коэффициент  0,25</t>
  </si>
  <si>
    <t>Примечание:   На каждый последующий электрод применять коэффициент  0,3</t>
  </si>
  <si>
    <t>подключение</t>
  </si>
  <si>
    <t xml:space="preserve">эл.нагрев-ль </t>
  </si>
  <si>
    <t>10.2.98. Замена датчика тяги</t>
  </si>
  <si>
    <t>10.2.99. Замена прокладки водорегулятора</t>
  </si>
  <si>
    <t>10.2.102. Замена термопары</t>
  </si>
  <si>
    <t>Наименование работ (услуг)</t>
  </si>
  <si>
    <t>6.2.22. Определение наличия блуждающих токов в земле при измерении "земля -металическое сооружение"</t>
  </si>
  <si>
    <t>в течение 4 часов</t>
  </si>
  <si>
    <t>2.1.1. Врезка или обрезка (с заглушкой) подземного газопровода низкого давления с отключением давления в сети при диаметре</t>
  </si>
  <si>
    <t xml:space="preserve">2.1.3а. Врезка газопровода низкого давления подземной прокладки под давлением в сети при диаметре до  50 мм </t>
  </si>
  <si>
    <t>узел системной телеметрии</t>
  </si>
  <si>
    <r>
      <t xml:space="preserve">1.1.28. Подтверждение </t>
    </r>
    <r>
      <rPr>
        <b/>
        <sz val="10"/>
        <rFont val="Arial"/>
        <family val="2"/>
        <charset val="204"/>
      </rPr>
      <t xml:space="preserve">технических условий на </t>
    </r>
    <r>
      <rPr>
        <sz val="10"/>
        <rFont val="Arial"/>
        <family val="2"/>
        <charset val="204"/>
      </rPr>
      <t xml:space="preserve">проектирование  </t>
    </r>
    <r>
      <rPr>
        <b/>
        <sz val="10"/>
        <rFont val="Arial"/>
        <family val="2"/>
        <charset val="204"/>
      </rPr>
      <t xml:space="preserve">сети газораспределения </t>
    </r>
    <r>
      <rPr>
        <sz val="10"/>
        <rFont val="Arial"/>
        <family val="2"/>
        <charset val="204"/>
      </rPr>
      <t>поселка городского типа или микрорайона города, сельского населенного пункта, на проектирование межпоселкового газопровода, распределительного газопровода</t>
    </r>
  </si>
  <si>
    <t>8.3.38. Техническое обслуживание газобаллонной аппаратуры автомобиля 4-го поколения с оформлением акта</t>
  </si>
  <si>
    <t>8.3.39. Переосвидетельствование газобаллонной аппаратуры автомобиля с оформлением акта</t>
  </si>
  <si>
    <t>8.3.40. Диагностика газового инжектора автомобильной газовой топливной системой (АГТС)</t>
  </si>
  <si>
    <t xml:space="preserve">                                             до 50 мм </t>
  </si>
  <si>
    <t xml:space="preserve">                                            150-200 мм </t>
  </si>
  <si>
    <t xml:space="preserve">                                                                                            свыше 25 мм</t>
  </si>
  <si>
    <t>6.1.25. Приемка в эксплуатацию изолирующих фланцевых соединений</t>
  </si>
  <si>
    <t>6.2.50. Измерение сопротивления заземляющих устройств</t>
  </si>
  <si>
    <t>замер</t>
  </si>
  <si>
    <t>6.2.35. Технический осмотр усиленной дренажной установки на электронных схемах средней сложности</t>
  </si>
  <si>
    <t>6.2.44. Проверка, регулировка и испытание под максимальной нагрузкой поляризованного дренажа</t>
  </si>
  <si>
    <t>6.2.48. Проверка, регулировка и испытание под максимальной нагрузкой станции катодной защиты с управляемыми выпрямителями</t>
  </si>
  <si>
    <t>6.2.49. Определение трассы газопровода и сбор данных коррозионного состояния подземного газопровода с помощью передвижной лаборатории</t>
  </si>
  <si>
    <t>6.2.52. Проверка цепи фаза - нуль в эл.установках до 1 Кв с глухозаземлённой нейтралью</t>
  </si>
  <si>
    <t>устройство</t>
  </si>
  <si>
    <t>10.2.135. Подключение емкостного водонагревателя (котла) после замены с пуском газа и регулировкой работы прибора (аппарата)</t>
  </si>
  <si>
    <t>9.1.5. Сезонное отключение технологических горелок печей (агрегатов) промышленных или сельскохозяйственных предприятий</t>
  </si>
  <si>
    <t>6.3.26. Ремонт контактного устройства на рельсах электрифицированного транспорта</t>
  </si>
  <si>
    <t>6.3.28. Ремонт контрольно-измерительного пункта на трубопроводе, оборудованном медносульфатным электродом сравнения длительного действия</t>
  </si>
  <si>
    <t>6.3.42.  Изготовление пучков (жгутов) с разъемами для преобразователей станции катодной защиты</t>
  </si>
  <si>
    <t>6.3.45а. Замена и установка выключателя</t>
  </si>
  <si>
    <t>термопара</t>
  </si>
  <si>
    <t>6.2.33. Технический осмотр неавтоматической станции катодной защиты</t>
  </si>
  <si>
    <t>6.2.36. Технический осмотр поляризованной дренажной установки</t>
  </si>
  <si>
    <t>Примечание:  Время на приготовление битумной мастики  принимать исходя из 1 чел.часа и разрядности слесаря 3 разряда (Приказ №74А от 10.05.2007 г. хронометраж к п.2.1.10. диаметром до 100мм)</t>
  </si>
  <si>
    <t xml:space="preserve">10.2.145. Замена термопары  отопительного котла (печной горелки) </t>
  </si>
  <si>
    <t>газосварщик 4 р.</t>
  </si>
  <si>
    <t>11.1.72. Ремонт ЭМК клапана водонагревателя</t>
  </si>
  <si>
    <t>9.2.14. Замена прокладки на газопроводе в котельной при диаметре</t>
  </si>
  <si>
    <t>редуктор</t>
  </si>
  <si>
    <t>м2 поверхн. газопровода</t>
  </si>
  <si>
    <t>свыше 500 мм</t>
  </si>
  <si>
    <t>5.3.22. Масляная окраска ранее окрашенных задвижек в нормальных условиях работы при диаметре газопровода до 200 мм</t>
  </si>
  <si>
    <t>10.2.216. Отключение газового прибора с установкой заглушки</t>
  </si>
  <si>
    <t>10.2.218. Отключение и подключение газового прибора без отсоединения</t>
  </si>
  <si>
    <t>10.2.219. Притирка газового крана диаметром до 15 мм</t>
  </si>
  <si>
    <t>10.2.220. Смазка газового крана диаметром до 15 мм</t>
  </si>
  <si>
    <t>стояк</t>
  </si>
  <si>
    <t>аппарат</t>
  </si>
  <si>
    <t>5.1.1. Обход и осмотр трассы подземного распределительного газопровода</t>
  </si>
  <si>
    <t>5.1.2. Обход и осмотр трассы надземного распределительного газопровода</t>
  </si>
  <si>
    <t>1.2.27. Согласование проекта прокладки других инженерных коммуникаций и сооружений</t>
  </si>
  <si>
    <t>5.4.10. Проверка защитного поляризационного потенциала в шурфах</t>
  </si>
  <si>
    <t>5.4.11. Определение геометрических параметров трубы в шурфах</t>
  </si>
  <si>
    <t>5.4.12. Определение состояния поверхности металла трубы</t>
  </si>
  <si>
    <t>5.4.2. Проверка герметичности газопровода</t>
  </si>
  <si>
    <t>инженер дефектоскопист</t>
  </si>
  <si>
    <t>5.3.63.Отключение газопровода заливкой гидрозатора с последующей откачкой воды</t>
  </si>
  <si>
    <t>5.3.27. Замена крышки  ковера</t>
  </si>
  <si>
    <t>7.2.3. Текущий ремонт оборудования ГРП  (в том числе ШРП и ГРУ)  пропускной способностью свыше 50м3/час при одной нитке редуцирования</t>
  </si>
  <si>
    <t>7.2.4. То же при двух нитках редуцирования</t>
  </si>
  <si>
    <t>7.2.5. Техническое обслуживание газорегуляторных пунктов (в том числе ШРП и ГРУ)  пропускной способностью менее 50м3/час при одной нитке редуцирования</t>
  </si>
  <si>
    <t>7.2.6. То же при двух нитках редуцирования</t>
  </si>
  <si>
    <t>7.2.7. Текущий ремонт оборудования ГРП  (в том числе ШРП и ГРУ)  пропускной способностью менее 50 м3/час при одной нитке редуцирования</t>
  </si>
  <si>
    <t>5.3.77. Ликвидация водяных закупорок на газопроводе-вводе</t>
  </si>
  <si>
    <t>9.1.30. Техническое обслуживание расходомеров с переходом на байпас</t>
  </si>
  <si>
    <t>Глава 2. ТЕКУЩИЙ И КАПИТАЛЬНЫЙ РЕМОНТ</t>
  </si>
  <si>
    <t>участок</t>
  </si>
  <si>
    <t>10.2.179. Устранение засора в подводке к запальнику</t>
  </si>
  <si>
    <t>5.1.14. Установка указателя трассы газопровода на стене здания</t>
  </si>
  <si>
    <t>5.1.14а. Установка указателя трассы газопровода на поверхности земли</t>
  </si>
  <si>
    <t>5.2.1. Определение точного местоположения подземных газопроводов трассоискателем типа АНПИ, Лидер</t>
  </si>
  <si>
    <t>5.2.3. Проверка подземных распределительных газопроводов на       герметичность приборами типа ГИВ-М, ВАРИОТЕК и др.</t>
  </si>
  <si>
    <t xml:space="preserve">5.2.6. Контроль качества изоляционного покрытия в местах врезок и шурфах приборным методом обследования </t>
  </si>
  <si>
    <t>место врезки (шурф)</t>
  </si>
  <si>
    <t>8.3.16.  Замена электромагнитного клапана (ЭМК)  газовой аппаратуры автомобиля (без стоимости элементов)</t>
  </si>
  <si>
    <t>8.3.17. Ремонт электромагнитного клапана (ЭМК) газовой аппаратуры автомобиля (без стоимости элементов)</t>
  </si>
  <si>
    <t>8.3.18. Замена выносного заправочного устройства (ВЗУ) газовой аппаратуры автомобиля (без стоимости элементов)</t>
  </si>
  <si>
    <t>8.3.19. Замена мультиклапана газовой аппаратуры автомобиля (без стоимости элементов)</t>
  </si>
  <si>
    <t>8.3.20. Ремонт мультиклапана газовой аппаратуры автомобиля (без стоимости элементов)</t>
  </si>
  <si>
    <t>8.3.21. Замена гаек и муфт газовой аппаратуры автомобиля (без стоимости элементов)</t>
  </si>
  <si>
    <t>8.3.22. Замена блока управления  с проводкой газовой аппаратуры автомобиля (без стоимости элементов)</t>
  </si>
  <si>
    <t>8.3.23. Замена блока управления  без проводки газовой аппаратуры автомобиля (без стоимости элементов)</t>
  </si>
  <si>
    <t>8.3.24. Замена эмулятора форсунок с проводкой газовой аппаратуры автомобиля (без стоимости элементов)</t>
  </si>
  <si>
    <t>10.2.210а. Установка (замена)  крана на опуске перед газовым прибором в квартире диаметром до 25 мм</t>
  </si>
  <si>
    <t>6.2.38. Проверка эффективности действия катодной или дренажной  установки на сложных эл.схемах при измерении разности потенциалов</t>
  </si>
  <si>
    <t>6.2.41. Периодическая регулировка (наладка) режима работы автоматической ЭЗУ на сложных электронных схемах</t>
  </si>
  <si>
    <t>6.2.42. Периодическая регулировка (наладка) режима работы автоматической ЭЗУ на электронных схемах средней сложности</t>
  </si>
  <si>
    <t>11.1.54. Ремонт ЭМК водонагревателя проточного</t>
  </si>
  <si>
    <t>11.1.64. Изготовление тройника к газовым котлам</t>
  </si>
  <si>
    <t>11.1.69. Ремонт огневой камеры (установка заплаты)</t>
  </si>
  <si>
    <t>11.1.70. Ремонт отопительной горелки</t>
  </si>
  <si>
    <t>11.1.88. Изготовление штуцера или спецштуцера</t>
  </si>
  <si>
    <t>8.3.4а. Полное переоборудование автомобиля  Газель с карбюраторным двигателем  автомобильной газовой топливной системой (АГТС)</t>
  </si>
  <si>
    <t>8.3.4г. Полное переоборудование автобуса автомобильной газовой топливной системой (АГТС)</t>
  </si>
  <si>
    <t>8.3.10. Ремонт электрооборудования и проводки автомобильной газовой топливной системы (с карбюраторным двигателем)</t>
  </si>
  <si>
    <t>6.2.14. Измерение удельного электрического сопротивления грунта при расстоянии между точками от 200м до 500м</t>
  </si>
  <si>
    <t>10.2.208. То же,  на каждый дополнительный один метр газопровода</t>
  </si>
  <si>
    <t>6.3.31. Замена тиристора ЭЗУ</t>
  </si>
  <si>
    <t xml:space="preserve">2.4.12. Монтаж бытового газового счетчика G-10 - G-25  на существующем газопроводе (с количеством сварочных стыков на газопроводе не более 10, при Ду до 32 мм). </t>
  </si>
  <si>
    <t>Глава 2. ТЕХНИЧЕСКОЕ ОБСЛУЖИВАНИЕ ЭЛЕКТРОЗАЩИТНЫХ УСТРОЙСТВ</t>
  </si>
  <si>
    <t>8 часов</t>
  </si>
  <si>
    <t>24 часов</t>
  </si>
  <si>
    <t>6.3.1. Демонтаж установки усиленного дренажа при массе до 100 кг</t>
  </si>
  <si>
    <t>10.1.35. Включение отопительного аппарата на зимний период</t>
  </si>
  <si>
    <t>10.1.36. Сезонное отключение отопительного аппарата или отопительной печи</t>
  </si>
  <si>
    <t>10.1 37. Техническое обслуживание лабораторной горелки</t>
  </si>
  <si>
    <t>6.3.36. Устранение повреждений шкафа электрозащитной установки</t>
  </si>
  <si>
    <t>6.3.41. Изготовление коробки для отключающего устройства</t>
  </si>
  <si>
    <t>6.3.45. Ремонт переключателя</t>
  </si>
  <si>
    <t>шланг</t>
  </si>
  <si>
    <t>ЭМК</t>
  </si>
  <si>
    <t>Водонагреватель проточный</t>
  </si>
  <si>
    <t>запальник</t>
  </si>
  <si>
    <t>прокладка</t>
  </si>
  <si>
    <t>плита</t>
  </si>
  <si>
    <t>котел</t>
  </si>
  <si>
    <t>10.1.38. Техническое обслуживание плиты ресторанной с автоматикой</t>
  </si>
  <si>
    <t>8.2.8. Замена запорной арматуры редукционной головки резервуара</t>
  </si>
  <si>
    <t>6.2.54. Определение переходного сопротивления изоляционного покрытия методом "мокрого контакта"</t>
  </si>
  <si>
    <t>10 п.м.</t>
  </si>
  <si>
    <t>монтажник 5р.</t>
  </si>
  <si>
    <t>6.2.39. Проверка эффективности действия катодной или дренажной установки на средних эл.схемах при измерении разности потенциалов</t>
  </si>
  <si>
    <t>Примечание: Позиция п.10.1.52.  является неотъемлемой частью работ п.10.1.51. Отдельно позиция 10.1.52. не применяется.</t>
  </si>
  <si>
    <t>11.2.5. Ремонт I группы сложности переносных газоанализаторов , газоиндикаторов, высокочувствительных газоискателей типа ФП, ФТ, СГГ, СТХ, ЭТХ, ИГ, ПГФ, "Вариотек", ГИВ, ТПГ и т.п. Трассопоисковых приборов: ТПК, "Лидер", АНПИ, АНТПИ, и т.п.  Искровых дефектоскопов: "Крона", "Корона", ДИ, ДКИ и т.п.</t>
  </si>
  <si>
    <r>
      <t>1.1.11. Выдача технических условий на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 проектирование  </t>
    </r>
    <r>
      <rPr>
        <b/>
        <sz val="10"/>
        <rFont val="Arial"/>
        <family val="2"/>
        <charset val="204"/>
      </rPr>
      <t>сети газопотребления</t>
    </r>
    <r>
      <rPr>
        <sz val="10"/>
        <rFont val="Arial"/>
        <family val="2"/>
        <charset val="204"/>
      </rPr>
      <t xml:space="preserve"> зданий общественного, производственного, административного назначения</t>
    </r>
  </si>
  <si>
    <t>1.1.12. Выдача технических условий  на установку  газовых приборов в производственном, общественном (административном) и других зданиях</t>
  </si>
  <si>
    <r>
      <t xml:space="preserve">1.1.18. </t>
    </r>
    <r>
      <rPr>
        <b/>
        <sz val="10"/>
        <rFont val="Arial"/>
        <family val="2"/>
        <charset val="204"/>
      </rPr>
      <t>Выдача</t>
    </r>
    <r>
      <rPr>
        <sz val="10"/>
        <rFont val="Arial"/>
        <family val="2"/>
        <charset val="204"/>
      </rPr>
      <t xml:space="preserve"> технических условий на установку коммерческого узла учета газа</t>
    </r>
  </si>
  <si>
    <r>
      <t xml:space="preserve">1.1.20. </t>
    </r>
    <r>
      <rPr>
        <b/>
        <sz val="10"/>
        <rFont val="Arial"/>
        <family val="2"/>
        <charset val="204"/>
      </rPr>
      <t xml:space="preserve">Выдача технических условий на проектирование газоснабжения </t>
    </r>
    <r>
      <rPr>
        <sz val="10"/>
        <rFont val="Arial"/>
        <family val="2"/>
        <charset val="204"/>
      </rPr>
      <t>жилого дома индивидуальной застройки</t>
    </r>
  </si>
  <si>
    <r>
      <t xml:space="preserve">1.1.42. </t>
    </r>
    <r>
      <rPr>
        <b/>
        <sz val="10"/>
        <rFont val="Arial"/>
        <family val="2"/>
        <charset val="204"/>
      </rPr>
      <t>Подтверждение технических условий на</t>
    </r>
    <r>
      <rPr>
        <sz val="10"/>
        <rFont val="Arial"/>
        <family val="2"/>
        <charset val="204"/>
      </rPr>
      <t xml:space="preserve"> вынос и(или) демонтаж подземного газопровода</t>
    </r>
  </si>
  <si>
    <r>
      <t>1.1.44.</t>
    </r>
    <r>
      <rPr>
        <b/>
        <sz val="10"/>
        <rFont val="Arial"/>
        <family val="2"/>
        <charset val="204"/>
      </rPr>
      <t xml:space="preserve"> Подтверждение технических условий на  реконструкцию (техническое перевооружение) ГРП(Б), ШРП</t>
    </r>
  </si>
  <si>
    <r>
      <t>1.1.45.</t>
    </r>
    <r>
      <rPr>
        <b/>
        <sz val="10"/>
        <rFont val="Arial"/>
        <family val="2"/>
        <charset val="204"/>
      </rPr>
      <t xml:space="preserve"> Подтверждение технических условий на</t>
    </r>
    <r>
      <rPr>
        <sz val="10"/>
        <rFont val="Arial"/>
        <family val="2"/>
        <charset val="204"/>
      </rPr>
      <t xml:space="preserve"> установку коммерческого узла учета расхода газа</t>
    </r>
  </si>
  <si>
    <t>3.5. Участие в приемке в эксплуатацию газопровода и газового оборудования в зданиях общественного, производственного, административного значения</t>
  </si>
  <si>
    <t>3.6а.  Участие в приемке в эксплуатацию наружного  газопровода  многоквартирного жилого дома</t>
  </si>
  <si>
    <t>3.6б.  Участие в приемке в эксплуатацию внутридомового газопровода, газового оборудования  многоквартирного жилого дома</t>
  </si>
  <si>
    <t>3.7а.  Участие в приемке в эксплуатацию наружного  газопровода  жилого дома индивидуальной застройки</t>
  </si>
  <si>
    <t>3.7б.  Участие в приемке в эксплуатацию вводного газопровода, газового оборудования жилого дома индивидуальной застройки</t>
  </si>
  <si>
    <t>Глава 1.СТРОИТЕЛЬНЫЙ КОНТРОЛЬ ЗА КАЧЕСТВОМ СТРОИТЕЛЬСТВА ОБЪЕКТОВ ГАЗОРАСПРЕДЕЛИТЕЛЬНОЙ СИСТЕМЫ</t>
  </si>
  <si>
    <t>4.1.1. Строительный контроль за качеством строительства  подземного распределительного газопровода</t>
  </si>
  <si>
    <t>8.3.29. Замена трубки заправочной газовой аппаратуры автомобиля (без стоимости элементов)</t>
  </si>
  <si>
    <t>8.3.30. Замена трубки расходной газовой аппаратуры автомобиля</t>
  </si>
  <si>
    <t>8.3.31. Замена шлангов системы охлаждения газовой аппаратуры автомобиля (без стоимости элементов)</t>
  </si>
  <si>
    <t>1.3.1. Выдача технических условий на проектирование устройств электрохимической защиты (ЭХЗ) от коррозии подземного газопровода и  стальных подземных коммуникаций</t>
  </si>
  <si>
    <t>1.3.3. Выдача технических условий на проектирование устройств ЭХЗ вводов в здания всех назначении</t>
  </si>
  <si>
    <t>14.6а. Инструктаж населения с выездом на место по правилам пользования газовой плитой, отопительным котлом</t>
  </si>
  <si>
    <t>10.1.50. Техническое обслуживание автоматизированных проточных водонагревателей типа Gazlux,  WOLF, BAXI, Proterm, Beretta Wiessman,  Neva и т.д.</t>
  </si>
  <si>
    <t>10.1.51. Техническое обслуживание  автоматизированных отопительных котлов типа Gazlux,  WOLF, BAXI, Proterm, Beretta Wiessman,  Neva и т.д.:</t>
  </si>
  <si>
    <t>разрешение</t>
  </si>
  <si>
    <t>труба</t>
  </si>
  <si>
    <t>Глава 2. РЕМОНТ ПО ЗАЯВКАМ</t>
  </si>
  <si>
    <t>вызов</t>
  </si>
  <si>
    <t>Плита газовая и газобаллонная установка</t>
  </si>
  <si>
    <t>10.2.2. Демонтаж газовой плиты с установкой заглушки</t>
  </si>
  <si>
    <t>стол</t>
  </si>
  <si>
    <t>10.2.164. Замена (полная или частичная) блока автоматики</t>
  </si>
  <si>
    <t>4.1.20. Проверка исполнительно-технической документации на построенный ГРП, ГРУ</t>
  </si>
  <si>
    <t>4.1.21. Проверка исполнительно-технической документации на построенный ШРП</t>
  </si>
  <si>
    <t>4.1.22. Проверка исполнительно-технической документации на законченное строительство газопровода и монтаж газового оборудования котельной или технологических печей предприятия</t>
  </si>
  <si>
    <t>1.4.16. Оформление исполнительно-технической документации на газификацию жилого дома индивидуальной застройки</t>
  </si>
  <si>
    <t>6.1.21. Наладка одноканального универсального блока совместной защиты на месте установки</t>
  </si>
  <si>
    <t>6.1.24. Прием в эксплуатацию электрохимического защитного устройства</t>
  </si>
  <si>
    <t xml:space="preserve">6.1.26. Проверка и испытание под максимальной нагрузкой </t>
  </si>
  <si>
    <t>6.1.27. Проверка,регулировка и испытание под максимальной нагрузкой станции усиленной электродренажной защиты с магнитными усилителями или с электронной системой регулирования</t>
  </si>
  <si>
    <t>Примечание: На каждое дополнительное отопительное оборудование применять коэффициент 0,6</t>
  </si>
  <si>
    <t>Примечание: При установке свыше трех приборов применять коэффициент 1,4</t>
  </si>
  <si>
    <t>Примечание: В пунктах 4.1.17., 4.1.17а. на каждые последующие 100 м газопровода применять коэффициент  0,5</t>
  </si>
  <si>
    <t>Примечание: При выполнении дополнительных работ, связанных с очисткой крышек колодцев от снега и льда, применять коэффициент 3.39</t>
  </si>
  <si>
    <t>Примечание:  При выполнении дополнительных работ, связанных с очисткой крышек колодцев от снега и льда, применять коэффициент 3.39</t>
  </si>
  <si>
    <t>контр. трубка</t>
  </si>
  <si>
    <t>знак (указатель)</t>
  </si>
  <si>
    <t>6.2.11. Измерение сопротивления рельсового стыка при помощи стыкомера</t>
  </si>
  <si>
    <t>6.2.12. То же, при помощи двух милливольтметров</t>
  </si>
  <si>
    <t>Примечания:</t>
  </si>
  <si>
    <t>ЭЗУ</t>
  </si>
  <si>
    <t>6.1.19. Наладка катодных преобразователей на месте установки</t>
  </si>
  <si>
    <t>8.3.7. Замена износившихся элементов газовой аппаратуры автомобиля</t>
  </si>
  <si>
    <t xml:space="preserve">8.3.7в. Замена автомобильного  газового баллона емкостью до 65 литров </t>
  </si>
  <si>
    <t xml:space="preserve">8.3.8. Ремонт автомобильного баллона с заменой мультиклапана </t>
  </si>
  <si>
    <t>9.2.10. Ремонт, притирка и опрессовка задвижек диаметром до 80 мм</t>
  </si>
  <si>
    <t>100 мм</t>
  </si>
  <si>
    <t>150 мм</t>
  </si>
  <si>
    <t>250 мм</t>
  </si>
  <si>
    <t>300 мм</t>
  </si>
  <si>
    <t>400 мм</t>
  </si>
  <si>
    <t xml:space="preserve">                                             21-40  мм </t>
  </si>
  <si>
    <t xml:space="preserve">                                             41-50  мм </t>
  </si>
  <si>
    <t xml:space="preserve">                                             51-100  мм </t>
  </si>
  <si>
    <t>5.1.13. Оформление результатов обхода трассы газопровода</t>
  </si>
  <si>
    <t>8.2.15. Замена регулятора давления газа (РД-32, РД-32М) редукционной головки резервуара емкостью до 10 м3</t>
  </si>
  <si>
    <t>8.2.22. Окраска кожуха и арматуры редукционной головки</t>
  </si>
  <si>
    <t>Глава З. ТЕХНИЧЕСКОЕ ОБСЛУЖИВАНИЕ И РЕМОНТ ГАЗОБАЛЛОННОЙ УСТАНОВКИ АВТОМОБИЛЯ</t>
  </si>
  <si>
    <t xml:space="preserve">                                                                                           40-50 мм</t>
  </si>
  <si>
    <t>11.1.96. Изготовление прокладок, шайб, мембран из паранита и др. материалов</t>
  </si>
  <si>
    <t>РАЗДЕЛ 9. ВНУТРЕННИЕ ГАЗОПРОВОДЫ, ГАЗОИСПОЛЬЗУЮЩИЕ УСТАНОВКИ И ГАЗОВОЕ ОБОРУДОВАНИЕ ПРОИЗВОДСТВЕННЫХ ЗДАНИЙ, КОТЕЛЬНЫХ, ОБЩЕСТВЕННЫХ ЗДАНИЙ ПРОИЗВОДСТВЕННОГО НАЗНАЧЕНИЯ</t>
  </si>
  <si>
    <t>ред. головка</t>
  </si>
  <si>
    <t>Глава 2. ТЕХНИЧЕСКОЕ ОБСЛУЖИВАНИЕ И ТЕКУЩИЙ РЕМОНТ</t>
  </si>
  <si>
    <t>стык</t>
  </si>
  <si>
    <t>7.3.17. Ремонт регулятора давления РД-32М при замене пружины</t>
  </si>
  <si>
    <t>7.3.18. Ремонт регулятора давления РД-50М при замене пружины</t>
  </si>
  <si>
    <t>7.3.19. Ремонт регулятора типа РДГК-6 при замене прокладки</t>
  </si>
  <si>
    <t xml:space="preserve">4.1.17. Проверка исполнительно-технической документации на построенный подземный газопровод (до 100 м) </t>
  </si>
  <si>
    <t>2.1.11. Контроль давления газа в сети при выполнении  врезок или при ремонтных работах</t>
  </si>
  <si>
    <t>10.1.28. Техническое обслуживание бытового газового счетчика</t>
  </si>
  <si>
    <t>10соед.</t>
  </si>
  <si>
    <t>10.1.26. Техническое обслуживание калорифера газового</t>
  </si>
  <si>
    <t>50 мм</t>
  </si>
  <si>
    <t>пункт  измерения</t>
  </si>
  <si>
    <t>Примечание:  На каждый последующий протектор применять  коэффициент 0,5</t>
  </si>
  <si>
    <t>Примечание:  На каждую последующую протекторную группу применять коэффициент 0,5</t>
  </si>
  <si>
    <t>Примечание:   При повторном вызове применять коэффициент 0,8</t>
  </si>
  <si>
    <t>Примечание:  На каждый последующий канал в блоке  применять  коэффициент 0,5</t>
  </si>
  <si>
    <t>Примечание:   На каждые последующие 6 часов в пунктах 6.1.26 - 6.1.29 применять коэффициент 0,7</t>
  </si>
  <si>
    <t>присоединение</t>
  </si>
  <si>
    <t>Примечание: При врезке с отключением газопровода высокого (среднего) давления всех диаметров применять коэффициент  1,15.</t>
  </si>
  <si>
    <t>9.1.49. Техническое обслуживание магнитного пускателя парового (водогрейного) котла</t>
  </si>
  <si>
    <t>9.1.50. Техническое обслуживание электромагнитного механизма парового (водогрейного) котла</t>
  </si>
  <si>
    <t>обр.маном.</t>
  </si>
  <si>
    <t>9.1.15. Техническое обслуживание котельной с котлом малой мощности</t>
  </si>
  <si>
    <t>отвод</t>
  </si>
  <si>
    <t>20 мм</t>
  </si>
  <si>
    <t>бочонок</t>
  </si>
  <si>
    <t>диаметром 15мм</t>
  </si>
  <si>
    <t>25мм</t>
  </si>
  <si>
    <t>кронштейн</t>
  </si>
  <si>
    <t>7.3.20. Ремонт регулятора типа РДГК-10 при замене фильтра</t>
  </si>
  <si>
    <t>10.2.111. Чистка трубки, настройка датчика тяги</t>
  </si>
  <si>
    <t>10.2.113. Чистка горелки</t>
  </si>
  <si>
    <t xml:space="preserve">6.2.46. Проверка, регулировка и испытание под максимальной нагрузкой станции усиленной электродренажной защиты с электронной системой регулирования </t>
  </si>
  <si>
    <t>Глава 4. ДИАГНОСТИКА ТЕХНИЧЕСКОГО СОСТОЯНИЯ ПОДЗЕМНЫХ ГАЗОПРОВОДОВ</t>
  </si>
  <si>
    <t>5.1.7. Проверка на загазованность контрольной трубки</t>
  </si>
  <si>
    <t>крепление</t>
  </si>
  <si>
    <t>заглушка</t>
  </si>
  <si>
    <t>фланец</t>
  </si>
  <si>
    <t>футляр</t>
  </si>
  <si>
    <t>слесарь 5 р.</t>
  </si>
  <si>
    <t>задвижка</t>
  </si>
  <si>
    <t>трубка</t>
  </si>
  <si>
    <t>шт.</t>
  </si>
  <si>
    <t>10.2.134. Замена емкостного водонагревателя (котла) с пуском газа и регулировкой работы прибора (аппарата)</t>
  </si>
  <si>
    <t>10.1.4. Техническое обслуживание индивидуальной газобаллонной установки (ГБУ) на кухне без технического обслуживания газовой плиты</t>
  </si>
  <si>
    <t>10.1.19. Техническое обслуживание отопительного котла КЧМ.БЭМ</t>
  </si>
  <si>
    <t>6.1.41. Монтаж анодного горизонтального заземлителя из чугунных труб при длине электродов и труб до 6 метров</t>
  </si>
  <si>
    <t>6.1.42. Монтаж анодного вертикального заземлителя из чугунных труб при длине электродов и труб до 3-х метров</t>
  </si>
  <si>
    <t>6.1.43. Монтаж анодного вертикального заземлителя из чугунных и стальных труб при длине электродов и труб до 6 метров</t>
  </si>
  <si>
    <t>6.1.44. Монтаж анодного вертикального заземлителя из чугунных и стальных труб при длине электродов до 12 м и труб до 6 м</t>
  </si>
  <si>
    <t>6.1.45. Монтаж глубинного анодного вертикального заземлителя при длине электродов до 36 м и труб до 6 м</t>
  </si>
  <si>
    <t>6.1.46. Монтаж глубинного анодного вертикального заземлителя при длине электродов до 48 м и труб до 6 м</t>
  </si>
  <si>
    <t>5.1.9. Проверка технического состояния гидрозатвора, конденсатосборника</t>
  </si>
  <si>
    <t>10.1.1. Техническое обслуживание плиты двухконфорочной газовой</t>
  </si>
  <si>
    <t>10.1.2. То же, плиты трехкнфорочной</t>
  </si>
  <si>
    <t>10.1.3. То же, плиты четырехконфорочной</t>
  </si>
  <si>
    <t>10.1.31. Проверка на плотность фланцевых, резьбовых соединений и сварных стыков на газопроводе в подъезде здания</t>
  </si>
  <si>
    <t>8.3.13. Замена редуктора автомобильной газовой топливной системы (АГТС)</t>
  </si>
  <si>
    <t xml:space="preserve">Глава 1. ВЫДАЧА ТЕХНИЧЕСКИХ УСЛОВИЙ НА ПРОЕКТИРОВАНИЕ </t>
  </si>
  <si>
    <t>7.2.8. То же при двух нитках редуцирования</t>
  </si>
  <si>
    <t>11.1.14. Реставрация резьбовой части смесителя плиты</t>
  </si>
  <si>
    <t>11.1.17. Ремонт кронштейна дверки духового шкафа плиты</t>
  </si>
  <si>
    <t>Баллонные установки СУГ</t>
  </si>
  <si>
    <t>40-50 мм</t>
  </si>
  <si>
    <t>заключение</t>
  </si>
  <si>
    <t>6.3.44. Изготовление панелей из стеклопластика или текстолита для дренажных установок всех типов и преобразователей катодных станций</t>
  </si>
  <si>
    <t>10.2.3. Установка стола плиты</t>
  </si>
  <si>
    <t>10.2.8. Установка сопла горелки</t>
  </si>
  <si>
    <t xml:space="preserve">4.2.5. Проверка прибором типа АНТПИ (АНПИ) отсутствия участков электрического контакта металла трубы с грунтом после полной засыпки траншеи </t>
  </si>
  <si>
    <t>5.1.11. Проверка технического состояния конденсатосборника и гидрозатвора с удалением конденсата ручным насосом</t>
  </si>
  <si>
    <t>конденсатосборник</t>
  </si>
  <si>
    <t>2.4.12. Монтаж бытового газового счетчика G-2,5 - G-6 на существующем газопроводе (с количеством сварочных стыков на газопроводе не более 10, при Ду до 20 мм).</t>
  </si>
  <si>
    <t>6.2.7. То же, при длине подземного сооружения свыше 0,5 км</t>
  </si>
  <si>
    <t>6.2.28. Проверка исправности контрольно-измерительного пункта, оборудованного медно-сульфатным электродом длительного действия</t>
  </si>
  <si>
    <t>11.1.97. Изготовление переходника с 1/2" на 3/4"</t>
  </si>
  <si>
    <t>6.3.30. Замена трансформатора электроизмерительного блока</t>
  </si>
  <si>
    <t>6.3.32. Замена потенциометра</t>
  </si>
  <si>
    <t>6.3.34. Ремонт воздушной линии питания</t>
  </si>
  <si>
    <t>свыше 50 мм</t>
  </si>
  <si>
    <t>5.3.60. Пристрелка кронштейнов для вводных ( по фасаду здания) газопроводов</t>
  </si>
  <si>
    <t>2.4.14. Установка бытового газового счетчика СГ-1, СГБМ-1.6</t>
  </si>
  <si>
    <t>2.4.37. Демонтаж бытового газового счетчика СГ-1, СГБМ-1.6</t>
  </si>
  <si>
    <t>2.4.40. Снятие или установка счетного механизма счетчика СГ-1, СГБМ-1.6</t>
  </si>
  <si>
    <t>2.4.41. Монтаж креплений под газопровод диаметром до 100 мм для прокладки по стене здания</t>
  </si>
  <si>
    <t>10.2.221. Обследование газового прибора на его пригодность к эксплуатации</t>
  </si>
  <si>
    <t>10.2.222. Оповещение и отключение жилых домов на период ремонтных работ</t>
  </si>
  <si>
    <t>14.6. То же, при установке газовой плиты и проточного водонагревателя</t>
  </si>
  <si>
    <t>колодец</t>
  </si>
  <si>
    <t>подвал</t>
  </si>
  <si>
    <t>25 мм</t>
  </si>
  <si>
    <t>Глава 2. ТЕКУЩИЙ И КАПИТАЛЬНЫЙ РЕМОНТ РЕЗЕРВУАРНЫХ И ГАЗОБАЛЛОННЫХ УСТАНОВОК</t>
  </si>
  <si>
    <t>10.2.20. Замена привода вертеля духового шкафа</t>
  </si>
  <si>
    <t>руб.</t>
  </si>
  <si>
    <t>чел.ч</t>
  </si>
  <si>
    <t>(без НДС)</t>
  </si>
  <si>
    <t>(с НДС)</t>
  </si>
  <si>
    <t>Глава 4. ПРОЕКТНЫЕ. КОНСУЛЬТАЦИОННЫЕ И ПРОЧИЕ РАБОТЫ</t>
  </si>
  <si>
    <t>протекторная защита</t>
  </si>
  <si>
    <t>6.2.51. Проверка цепи между заземлителями и заземляющими элементами</t>
  </si>
  <si>
    <t>8.1.24. То же, емкостью 130,180,230 л</t>
  </si>
  <si>
    <t>7.3.29. Ремонт регулятора давления газа типа РДГК-6 и РДГК-10 при замене мембраны</t>
  </si>
  <si>
    <t>подземная емкость</t>
  </si>
  <si>
    <t>6.1.49. То же,  при длине электродов и труб до 6 метров</t>
  </si>
  <si>
    <t>Себестоимость,</t>
  </si>
  <si>
    <t>Фонд оплаты труда</t>
  </si>
  <si>
    <t>Трудозатраты на ед.изм.</t>
  </si>
  <si>
    <t>Часовой ФОТ</t>
  </si>
  <si>
    <r>
      <t xml:space="preserve">Состав </t>
    </r>
    <r>
      <rPr>
        <sz val="9"/>
        <rFont val="Arial"/>
        <family val="2"/>
        <charset val="204"/>
      </rPr>
      <t>исполнителей</t>
    </r>
  </si>
  <si>
    <t>РАЗДЕЛ 11. ИЗГОТОВЛЕНИЕ И РЕМОНТ ДЕТАЛЕЙ И ЗАПАСНЫХ ЧАСТЕЙ К ГАЗОВОМУ ОБОРУДОВАНИЮ,  РЕМОНТ ГАЗОВОГО ОБОРУДОВАНИЯ, КИП И СРЕДСТВ АВТОМАТИКИ</t>
  </si>
  <si>
    <t>Глава 1. ИЗГОТОВЛЕНИЕ И РЕМОНТ ДЕТАЛЕЙ И ЗАПАСНЫХ ЧАСТЕЙ К ГАЗОВОМУ ОБОРУДОВАНИЮ.  РЕМОНТ ГАЗОВОГО ОБОРУДОВАНИЯ</t>
  </si>
  <si>
    <t>6.3.2. Демонтаж установки усиленного дренажа при массе свыше 100 кг</t>
  </si>
  <si>
    <t>6.3.4. Демонтаж установки поляризованного дренажа массой свыше100 кг</t>
  </si>
  <si>
    <t>10.1.32. Проверка герметичности внутреннего газопровода и газового оборудования при количестве приборов на одном стояке до 5</t>
  </si>
  <si>
    <t>свыше 5</t>
  </si>
  <si>
    <t>до 100 мм</t>
  </si>
  <si>
    <t>эл.газосв.4 р.</t>
  </si>
  <si>
    <t>компенсатор</t>
  </si>
  <si>
    <t>внешний осмотр изоляции</t>
  </si>
  <si>
    <t>адгезия к стали</t>
  </si>
  <si>
    <t>проверка сплошности изоляции</t>
  </si>
  <si>
    <t>6.3.7. Внешний осмотр автоматической ЭЗУ с составлением дефектной ведомости</t>
  </si>
  <si>
    <t>до 5</t>
  </si>
  <si>
    <t>до 8</t>
  </si>
  <si>
    <t>трансформ.</t>
  </si>
  <si>
    <t>6.3.40. Изготовление подставки из уголка</t>
  </si>
  <si>
    <t>8.3.5.Проверка герметичности газобаллонной установки автомобиля</t>
  </si>
  <si>
    <t>6.2.56. Измерение сопротивления и испытания повышенным напряжением изоляции электрооборудования до 1000 В в однофазных цепях</t>
  </si>
  <si>
    <t>6.3.11. Ремонт питающего трансформатора блока управления неавтоматической катодной станции или поляризованного дренажа</t>
  </si>
  <si>
    <t>горелка</t>
  </si>
  <si>
    <t>вентиль</t>
  </si>
  <si>
    <t>5.3.47.Повторный пуск газа в газопроводы наружных сетей после выполнения ремонтных работ  при диаметре до100мм</t>
  </si>
  <si>
    <t>отключение</t>
  </si>
  <si>
    <t>2.1.6. Врезка или обрезка в действующий внутридомовый газопровод при диаметре до   32 мм</t>
  </si>
  <si>
    <t>РАЗДЕЛ 7. ГАЗОРЕГУЛЯТОРНЫЕ ПУНКТЫ (ГРП), ГАЗОРЕГУЛЯТОРНЫЕ УСТАНОВКИ (ГРУ) И ШКАФНЫЕ ГАЗОРЕГУЛЯТОРНЫЕ ПУНКТЫ (ШРП)</t>
  </si>
  <si>
    <t>10.2.26. Снятие электророзжига при гибкой прицепке</t>
  </si>
  <si>
    <t>10.2.27. Установка электророзжига при гибкой прицепке</t>
  </si>
  <si>
    <t>10.2.31. Замена разрядника блока пъезорозжига</t>
  </si>
  <si>
    <t>10.2.32. Замена терморегулятора плиты"Брест"</t>
  </si>
  <si>
    <t>7.3.37. Замена пружинных манометров в ГРП</t>
  </si>
  <si>
    <t>манометр</t>
  </si>
  <si>
    <t>10 соед.</t>
  </si>
  <si>
    <t>6.2.8. Измерение разности потенциалов визуальными приборами между протектором и землей или в цепи протектора</t>
  </si>
  <si>
    <t>6.2.9. Измерение сопротивления визуальными приборами между протектором и газопроводом</t>
  </si>
  <si>
    <t>пункт измерения</t>
  </si>
  <si>
    <t>6.2.20. Определение полярности омического падения потенциала между сооружением и вспомогательным электродом сравнения</t>
  </si>
  <si>
    <t>6.1.52. То же, при длине электродов до 14 м</t>
  </si>
  <si>
    <t>6.1.55. Устройство защитного вертикального заземления</t>
  </si>
  <si>
    <t>10.2.89. Замена теплообменника водонагревателя проточного</t>
  </si>
  <si>
    <t>10.2.90. Снятие теплообменника водонагревателя проточного</t>
  </si>
  <si>
    <t>10.2.91. Установка теплообменника водонагревателя проточного</t>
  </si>
  <si>
    <t>10.2.95. Замена трубок радиатора водонагревателя проточного</t>
  </si>
  <si>
    <t>10.2.97. Замена электромагнитного клапана водонагревателя проточного</t>
  </si>
  <si>
    <t>10.2.104. Ремонт водяного регулятора водонагревателя проточного</t>
  </si>
  <si>
    <t>10.2.105. Ремонт автоматики горелок водонагревателя проточного</t>
  </si>
  <si>
    <t>10.2.106. Прочистка штуцера сопла Вентури водяной части</t>
  </si>
  <si>
    <t>11.1.7. Изготовление рассекателя на горелку плиты</t>
  </si>
  <si>
    <t>импортного производства</t>
  </si>
  <si>
    <t>рассекатель</t>
  </si>
  <si>
    <t>отечественного производства</t>
  </si>
  <si>
    <t>переходник</t>
  </si>
  <si>
    <t>жестянщ. 4 р.</t>
  </si>
  <si>
    <t>закупорка</t>
  </si>
  <si>
    <t>ремонт</t>
  </si>
  <si>
    <t>3.3. То же, газифицированной котельной</t>
  </si>
  <si>
    <t>3.4. То же, технологической газоиспользущей установки предприятия</t>
  </si>
  <si>
    <t>6.3.3. Демонтаж установки поляризованного дренажа массой до 100 кг</t>
  </si>
  <si>
    <t>6.3.5. Демонтаж станции катодной защиты при массе до 100 кг</t>
  </si>
  <si>
    <t>6.1.57. Прокладка кабеля питания в траншеях</t>
  </si>
  <si>
    <t>6.1.58. Прокладка кабеля в стальной трубе по стенам или опорам</t>
  </si>
  <si>
    <t>1.4.12. Выдача копий архивных документов предприятиям</t>
  </si>
  <si>
    <t>техник</t>
  </si>
  <si>
    <t>Водонагреватель емкостный</t>
  </si>
  <si>
    <t>с заменой ЭМК</t>
  </si>
  <si>
    <t>с заменой крана</t>
  </si>
  <si>
    <t>с заменой термопары и запальника</t>
  </si>
  <si>
    <t>терморегул.</t>
  </si>
  <si>
    <t>дроссель</t>
  </si>
  <si>
    <t>Глава 2. ПРИБОРНОЕ ТЕХНИЧЕСКОЕ ОБСЛЕДОВАНИЕ ПОДЗЕМНЫХ ГАЗОПРОВОДОВ</t>
  </si>
  <si>
    <t>кран</t>
  </si>
  <si>
    <t>установка</t>
  </si>
  <si>
    <t>прибор</t>
  </si>
  <si>
    <t xml:space="preserve"> мембраны</t>
  </si>
  <si>
    <t>7.3.25. Замена предохранительно- запорного клапана типа ПКК-40М шкафных регуляторных пунктов</t>
  </si>
  <si>
    <t>11.1.101. Изготовление отводов диаметром 15 мм</t>
  </si>
  <si>
    <t>5.3.41. Ремонт футляра на выходе газопровода из земли</t>
  </si>
  <si>
    <t>Примечание: в повторный пуск газа включена контрольная опрессовка и продувка газом.</t>
  </si>
  <si>
    <t>5.3.57. Ремонт опор (в т.ч. бетонирование) на надземном газопроводе</t>
  </si>
  <si>
    <t>5.3.64. Отключение газопровода с установкой заглушки при диаметре задвижки до 100 мм</t>
  </si>
  <si>
    <t>свыше 100 мм</t>
  </si>
  <si>
    <t>10.1.43. Проверка на герметичность вводного газопровода (по фасаду здания) воздухом</t>
  </si>
  <si>
    <t>то же, свыше 5</t>
  </si>
  <si>
    <t>10.1.49.  Периодическая проверка вентиляционных каналов  многоэтажного здания</t>
  </si>
  <si>
    <t>6.2.32. Технический осмотр автоматической станции катодной защиты на электронных схемах средней сложности</t>
  </si>
  <si>
    <t>6.2.34. Технический осмотр усиленной дренажной установки на сложных электронных схемах</t>
  </si>
  <si>
    <t>101-200 мм</t>
  </si>
  <si>
    <t xml:space="preserve"> 51-100 мм</t>
  </si>
  <si>
    <t>51 -100мм</t>
  </si>
  <si>
    <t>101 -200мм</t>
  </si>
  <si>
    <t>свыше 201</t>
  </si>
  <si>
    <t>свыше 201мм</t>
  </si>
  <si>
    <t>301-500 мм</t>
  </si>
  <si>
    <t>св. 501мм</t>
  </si>
  <si>
    <t xml:space="preserve"> свыше 301 мм</t>
  </si>
  <si>
    <t>10.2.209. Замена сгона внутридомового газопровода диаметром до 25 мм</t>
  </si>
  <si>
    <t>10.2.210. Устранение утечки газа в муфтовом соединении внутридомового газопровода диаметром до 50 мм</t>
  </si>
  <si>
    <t>10.2.211. Повторный пуск газа во внутридомовой газопровод административного, общественного здания непроизводственного назначения после отключения от газоснабжения</t>
  </si>
  <si>
    <t>напольных мощностью до 35 кВт  с открытой камерой сгорания</t>
  </si>
  <si>
    <t>система отопления</t>
  </si>
  <si>
    <t>4.1.25. Проверка исполнительно-технической документации на строительство газопровода и  монтаж газового оборудования жилого дома индивидуальной застройки</t>
  </si>
  <si>
    <t>9.2.1. Текущий ремонт газового оборудования котельной с котлом малой мощности</t>
  </si>
  <si>
    <t>9.2.3. Текущий ремонт газового оборудования котельной с котлом средней мощности</t>
  </si>
  <si>
    <t>11.1.46. Ремонт газовых частей всех типов газовых колонок (сверление отверстий под болты, нарезка резьбы, разборка, смазка, сборка)</t>
  </si>
  <si>
    <t>10.2.151. Замена  терморегулятора  с его настройкой по температуре воды в котле и набивкой сальника</t>
  </si>
  <si>
    <t xml:space="preserve">4.1.2. Строительный контроль за качеством строительства  надземного газопровода на опорах </t>
  </si>
  <si>
    <t>4.1.3а. Строительный контроль за качеством строительства  средств защиты газопровода от электрохимкоррозии (ЭХК)</t>
  </si>
  <si>
    <t>4.1.4. Строительный контроль  при проверке герметичности вводов  смежных коммуникаций</t>
  </si>
  <si>
    <t>4.1.5.Строительный контроль за качеством строительства газопровода и монтажом оборудования в ГРП с одной ниткой редуцирования</t>
  </si>
  <si>
    <t xml:space="preserve">4.1.5 а. Строительный контроль за качеством строительства  газопровода и монтажом оборудования в ГРУ с одной ниткой редуцирования  </t>
  </si>
  <si>
    <t>1.2.28. Согласование   места   размещения  объекта строительства   с объемом  до 4-х листов формата А4</t>
  </si>
  <si>
    <t>То же, с объемом свыше 4-х листов формата А4</t>
  </si>
  <si>
    <t>14.1. Инструктаж лиц, ответственных за безопасную эксплуатацию бытовых газовых приборов, установленных в общественных зданиях производственного назначения, в общественных, административных и жилых зданиях</t>
  </si>
  <si>
    <t>14.11. То же, при установке газовой плиты, проточного водонагревателя и отопительного аппарата</t>
  </si>
  <si>
    <t>14.12. То же, при установке только проточного водонагревателя или отопительного аппарата</t>
  </si>
  <si>
    <t>10.2.206. Замена газового крана на газопроводе диаметром до 32 мм</t>
  </si>
  <si>
    <t>10.2.207. Замена участка внутридомового газопровода длиной до одного метра</t>
  </si>
  <si>
    <t>2.1.12. Подключение к действующему полиэтиленовому газопроводу с помощью седелки при диаметре газопровода до  90 мм включительно</t>
  </si>
  <si>
    <t>10.2.163. Замена трубки газопровода запального устройства</t>
  </si>
  <si>
    <t>10.2.169. Замена биметаллической пластинки</t>
  </si>
  <si>
    <t>Прочие работы</t>
  </si>
  <si>
    <t>32мм</t>
  </si>
  <si>
    <t>40 мм</t>
  </si>
  <si>
    <t>6.3.12. Ремонт импульсного трансформатора блока управления ЭЗУ на сложных электронных схемах</t>
  </si>
  <si>
    <t>9.1.13. Пуск в эксплуатацию (расконсервация) горелок инфракрасного излучения (ГИИ)</t>
  </si>
  <si>
    <t>9.1.14. Технический осмотр внутренних и наружных газопроводов предприятия</t>
  </si>
  <si>
    <t>9.1.25. Проверка герметичности  внутренних газопроводов и газового оборудования котельных, печей, агрегатов промышленных и сельскохозяйственных производств</t>
  </si>
  <si>
    <t>9.2.15. Замена задвижки ( крана ) на газопроводе в котельной при диаметре газопровода</t>
  </si>
  <si>
    <t>9.2.20. Установка заглушки на вводе в котельную при диаметре газопровода</t>
  </si>
  <si>
    <t>6.2.43. Периодическая регулировка (наладка) режима работы неавтоматической ЭЗУ</t>
  </si>
  <si>
    <t>6.2.47. Проверка, регулировка и испытание под максимальной нагрузкой станции катодной защиты с неуправляемыми выпрямителями</t>
  </si>
  <si>
    <t>Примечание: В пункте 11.2.29. при работе с приставной лестницы и в смотровой яме применять коэф. 1,2.</t>
  </si>
  <si>
    <t>11.2.32. Техническое обслуживание,  проверка, настройка, сдача в поверку газоанализаторов и стационарных газосигнализаторов всех типов</t>
  </si>
  <si>
    <t>7.3.12. Ремонт пружинного сбросного клапана ГРП при замене: пружины</t>
  </si>
  <si>
    <t>знак</t>
  </si>
  <si>
    <t>скважина</t>
  </si>
  <si>
    <t>шурф</t>
  </si>
  <si>
    <t>10.1.20. Техническое обслуживание пищеварочиого котла</t>
  </si>
  <si>
    <t>10.2.160. Замена тягоудлинителя</t>
  </si>
  <si>
    <t>10.2.161. Замена датчика тяги</t>
  </si>
  <si>
    <t>10.2.162. Замена сопла основной горелки</t>
  </si>
  <si>
    <t>6.3.16. Ремонт силового трансформатора ЭЗУ на сложных электронных схемах</t>
  </si>
  <si>
    <t>7.3.23. Ремонт регулятора типа РДГК-10 при замене втулки штока регулятора или резинки клапана регулятора</t>
  </si>
  <si>
    <t>7.3.30. Ремонт регулятора давления газа типа РДГД-20, РДНК-400 и РДСК-50 при замене мембраны</t>
  </si>
  <si>
    <t>7.3.34. Пуск (расконсервация) ГРП (ШРП, ГРУ) после отключения</t>
  </si>
  <si>
    <t xml:space="preserve">11.2.42. Профилактическое обслуживание и проверка исправности образцовых манометров
</t>
  </si>
  <si>
    <t>11.2.66. Профилактическое обслуживание и проверка исправности технических манометров давлением свыше 2,5 кгс/см²</t>
  </si>
  <si>
    <t>тех.маном</t>
  </si>
  <si>
    <t>11.2.67. Профилактическое обслуживание и проверка исправности напоромеров и технических манометров давлением до 2,5 кгс/см²</t>
  </si>
  <si>
    <t>11.2.68. Профилактическое обслуживание и проверка исправности электроконтактных манометров  и тягонапоромеров.</t>
  </si>
  <si>
    <t>11.2.69. Текущий (мелкий) ремонт манометров, тягонапоромеров всех типов.</t>
  </si>
  <si>
    <t>11.2.70. Ремонт I группы  сложности технических манометров, напоромеров и тягонапоромеров.</t>
  </si>
  <si>
    <t>11.2.71. Ремонт I группы  сложности электроконтактных и образцовых манометров.</t>
  </si>
  <si>
    <t>11.2.72. Поверка (калибровка) технических манометров давлением свыше 2,5 кгс/см².</t>
  </si>
  <si>
    <t>мастер по ремонту приборов и А</t>
  </si>
  <si>
    <t xml:space="preserve">10.1.21. Техническое обслуживание отопительной печи </t>
  </si>
  <si>
    <t>10.2.45. Ремонт (замена) и настройка регулятора давления газа РДГ, РДК и др.</t>
  </si>
  <si>
    <t>Примечание:  На каждый последующий котел применять коэффициент 0,6</t>
  </si>
  <si>
    <t>Примечание: На каждый последующий котел применять к цене коэффициент  0,25</t>
  </si>
  <si>
    <t>Примечание: На каждую последующую горелку применять коэф. 0,7</t>
  </si>
  <si>
    <t>Примечание:  На каждый последующий аппарат применять коэф. 0,85</t>
  </si>
  <si>
    <t>Примечание: На каждый послед, аппарат, печь применять коэф. 0,85</t>
  </si>
  <si>
    <t>Примечание: На каждую последующую горелку применять коэф. 0,4</t>
  </si>
  <si>
    <t>терморегулятор</t>
  </si>
  <si>
    <t xml:space="preserve">Примечание : "Вызов слесаря" включает время на прием заявки диспетчером и проезд (переход) к объекту. </t>
  </si>
  <si>
    <t>головка запальника</t>
  </si>
  <si>
    <t>камера</t>
  </si>
  <si>
    <t xml:space="preserve">3.2.а. Участие в приемке в эксплуатацию газорегуляторного пункта (блочного, шкафного, ГРУ) при двух линиях редуцирования </t>
  </si>
  <si>
    <t>Примечание:   При трех линиях редуцирования применять коэффициент 1,3</t>
  </si>
  <si>
    <t>6.1.61. Подключение кабеля электрозащиты к трубопроводу в колодце (ковере)</t>
  </si>
  <si>
    <t>6.2.29.Технический осмотр протекторной защиты при измерении стальным электродом сравнения</t>
  </si>
  <si>
    <t>6.1.22. Приемка в эксплуатацию шунтирующих перемычек</t>
  </si>
  <si>
    <t>6.1.23. Прием в эксплуатацию КИП</t>
  </si>
  <si>
    <t>КИП</t>
  </si>
  <si>
    <t>регулятор</t>
  </si>
  <si>
    <t>10м</t>
  </si>
  <si>
    <t>6.2.37. Технический осмотр блока совместной защиты</t>
  </si>
  <si>
    <t>8.2.20. Замена сальниковой набивки на запорной арматуре резервуарной установки сжиженного газа</t>
  </si>
  <si>
    <t>8.2.23. Замена прокладок уплотнителя клапана регулятора давления газа типа РД-32, РД-32М</t>
  </si>
  <si>
    <t>4.1.24. Проверка исполнительно-технической документации на законченного строительством газопровода и монтаж газового оборудования общественных, административных зданий всех назначений или многоквартирного жилого дома</t>
  </si>
  <si>
    <t>9.1.32. Техническое обслуживание узла учета газа</t>
  </si>
  <si>
    <t>7.2.1. Техническое обслуживание ГРП  (в том числе ШРП и ГРУ)  пропускной способностью свыше 50м3/час при одной нитке редуцирования</t>
  </si>
  <si>
    <t>10.2.18. Установка подсветки духового шкафа</t>
  </si>
  <si>
    <t>Примечание:  На каждый последующий прибор на стояке в п. 3.46 применять коэффициент 0,1.</t>
  </si>
  <si>
    <t>водонагреватель</t>
  </si>
  <si>
    <t>1.2.17. Согласование проекта реконструкции (технического перевооружения) ГРП(Б), ШРП</t>
  </si>
  <si>
    <t xml:space="preserve">2.1.4. Врезка приспособлением под газом вновь построенного наружного газопровода  при диаметре присоединяемого газопровода до 150 мм </t>
  </si>
  <si>
    <t xml:space="preserve">11.2.29. Техническое обслуживание, проверка, настройка стационарных газосигнализаторов всех типов по месту установки </t>
  </si>
  <si>
    <t>5.3.67. Установка или снятие заглушки в колодце при диаметре задвижки до 100 мм</t>
  </si>
  <si>
    <t>опора</t>
  </si>
  <si>
    <t>Глава 3. ТЕКУЩИЙ И КАПИТАЛЬНЫЙ РЕМОНТ ГАЗОПРОВОДОВ</t>
  </si>
  <si>
    <t>10.1.11. Техническое обслуживание проточного водонагревателя</t>
  </si>
  <si>
    <t>10.1.23. Техническое обслуживание газов, оборудования индивидуальной бани (теплицы, гаража) при одной горелке</t>
  </si>
  <si>
    <t>10.1.27. Техническое обслуживание сигнализатора загазованности (кроме проверки контрольными смесями)</t>
  </si>
  <si>
    <t>8.2.14. Замена предохранительного клапана типа ПКК-40М редукционной головки резервуара</t>
  </si>
  <si>
    <t>1.2.21. Согласование проектного решения на установку коммерческого узла учета газа</t>
  </si>
  <si>
    <t>10.2.215. То же, при количестве приборов на одном стояке свыше 5</t>
  </si>
  <si>
    <t>11.1.102. Изготовление бочонков диаметром 15мм</t>
  </si>
  <si>
    <t>откл. устр-во в ГРП</t>
  </si>
  <si>
    <t>1.4.14. Составление сметы на газификацию жилого дома индивидуальной застройки, квартиры в многоквартирном жилом доме</t>
  </si>
  <si>
    <t>6.3.29. Определение мест повреждения дренажного кабеля приборным методом</t>
  </si>
  <si>
    <t>стенка шкафа</t>
  </si>
  <si>
    <t>6.3.39. Устранение повреждений шкафа катодной установки с управляемыми выпрямителями</t>
  </si>
  <si>
    <t>кроссовка (жгут)</t>
  </si>
  <si>
    <t>8.3.25. Замена эмулятора форсунок без проводки газовой аппаратуры автомобиля (без стоимости элементов)</t>
  </si>
  <si>
    <t>8.3.26. Замена автомобильного  газового баллона емкостью свыше 65 литров (без стоимости баллона)</t>
  </si>
  <si>
    <t>8.3.27. Замена эмулятора форсунок без проводки газовой аппаратуры автомобиля (без стоимости элементов)</t>
  </si>
  <si>
    <t>8.3.28. Замена смесителя, проставки, "антихлопов" газовой аппаратуры автомобиля с карбюраторным двигателем (без стоимости элементов)</t>
  </si>
  <si>
    <t>6.2.40. Проверка эффективности действия неавтоматической катодной станции или поляризованной дренажной установки при измерении разности потенциалов</t>
  </si>
  <si>
    <t>7.2.23. Проверка параметров срабатывания и настройка предохранительного запорного клапана</t>
  </si>
  <si>
    <t>7.3.5. Ремонт пилота регулятора давления ГРП при замене пружины</t>
  </si>
  <si>
    <t>то же при замене  мембраны</t>
  </si>
  <si>
    <t>7.3.6. Замена пружины ( клапана, мембраны) предохранительно-запорного клапана ГРП</t>
  </si>
  <si>
    <t>10.2.51а. Замена водонагревателя проточного с пуском газа и регулировкой работы прибора (с изменением подводки)</t>
  </si>
  <si>
    <t>6.2.26. Проверка исправности изолирующего соединения на газопроводе с выдачей заключения</t>
  </si>
  <si>
    <t>100м</t>
  </si>
  <si>
    <t>ввод</t>
  </si>
  <si>
    <t>11.2.12. Ремонт II группы сложности переносных газоанализаторов , газоиндикаторов, высокочувствительных газоискателей типа ФП, ФТ, СГГ, СТХ, ЭТХ, ИГ, ПГФ, "Вариотек", ГИВ, ТПГ и т.п. Трассопоисковых приборов: ТПК, "Лидер", АНПИ, АНТПИ, и т.п.  Искровых дефектоскопов: "Крона", "Корона", ДИ, ДКИ и т.п.</t>
  </si>
  <si>
    <t>Инженер-электроник</t>
  </si>
  <si>
    <t>6.2.53. Определение удельного сопротивления грунта (в полевых условиях)</t>
  </si>
  <si>
    <t>8.1.17. Техническое освидетельствование резервуаров при объеме сосуда 2,5 м3</t>
  </si>
  <si>
    <t>сосуд</t>
  </si>
  <si>
    <t>1 м3 газа</t>
  </si>
  <si>
    <t>8.1.20. Слив сжиженного газа в резервуарную установку</t>
  </si>
  <si>
    <t>баллон</t>
  </si>
  <si>
    <t>8.2.17. Замена манометра редукционной головки резервуара емкостью до 10 м3</t>
  </si>
  <si>
    <t>10.2.136. Демонтаж котла (отопительной печи)  с установкой заглушки</t>
  </si>
  <si>
    <t>20 - 40 мм</t>
  </si>
  <si>
    <t>20-32мм</t>
  </si>
  <si>
    <t>20-32 мм</t>
  </si>
  <si>
    <t>10.2 176. Ремонт автоматики горелок, ЭМК</t>
  </si>
  <si>
    <t>с заменой ЭМК, крана, термопары и запальника</t>
  </si>
  <si>
    <t>10.1.14. Техническое обслуживание емкостного водонагревателя мощностью до 17 квт</t>
  </si>
  <si>
    <t>10.1.52. Плановое техническое обслуживание системы отопления  автоматизированных отопительных котлов</t>
  </si>
  <si>
    <t>Примечание:  Участки трубы менее 100м приравнивать к 100м.</t>
  </si>
  <si>
    <t>Примечание:  Участки газопровода менее 100м приравнивать к 100м.</t>
  </si>
  <si>
    <t xml:space="preserve">                                             101-150  мм </t>
  </si>
  <si>
    <t xml:space="preserve">                                             151-200 мм </t>
  </si>
  <si>
    <t>8.3.1. Полное переоборудование легкового автомобиля (4 цилиндра)  автомобильной газовой топливной системой (АГТС) 4-го поколения</t>
  </si>
  <si>
    <t>8.3.1а. Полное переоборудование легкового автомобиля (6 цилиндров)  автомобильной газовой топливной системой (АГТС) 4-го поколения</t>
  </si>
  <si>
    <t>8.3.1б. Полное переоборудование легкового автомобиля (8 цилиндров)  автомобильной газовой топливной системой (АГТС) 4-го поколения</t>
  </si>
  <si>
    <t>8.3.14. Ремонт  редуктора автомобильной газовой топливной системой (АГТС)</t>
  </si>
  <si>
    <t>8.3.15. Регулировка автомобильной газовой топливной системы (АГТС)</t>
  </si>
  <si>
    <t>Глава 1. ОСМОТР ТЕХНИЧЕСКОГО СОСТОЯНИЯ (ОБХОД)</t>
  </si>
  <si>
    <t>км.</t>
  </si>
  <si>
    <t>обход</t>
  </si>
  <si>
    <t>6.2.25. Определение величины и направления тока в трубопроводе</t>
  </si>
  <si>
    <t>измерение</t>
  </si>
  <si>
    <t>1.4.19.  Расчет  объемов потребления газа для топливопотребляющих установок общественных и административных зданий  с оформлением результатов в соответствие с установленной формой без выезда на объект.</t>
  </si>
  <si>
    <t>1.4.21.   Расчет  объемов потребления газа для топливопотребляющих установок промышленных зданий с оформлением результатов в соответствие с установленной формой без выезда на объект.</t>
  </si>
  <si>
    <t>6.3.10. Ремонт питающего трансформатора блока управления ЭЗУ на сложных электронных схемах</t>
  </si>
  <si>
    <t>6.3.15. Ремонт импульсного трансформатора электроизмерительного блока неавтоматической катодной станции или поляризованного дренажа</t>
  </si>
  <si>
    <t>6.3.8. Внешний осмотр неавтоматической ЭЗУ с составлением дефектной ведомости</t>
  </si>
  <si>
    <t>6.3.33. Замена электрической кабельной линии при массе кабеля 10 кг</t>
  </si>
  <si>
    <t xml:space="preserve">3.11. Первичный пуск газа в ГРП (ГРУ, ШРП) при одной нитке газопровода </t>
  </si>
  <si>
    <t>3.15. Первичный пуск газа в групповую резервуарную установку</t>
  </si>
  <si>
    <t>Раздел 14. ИНСТРУКТАЖ ДОЛЖНОСТНЫХ ЛИЦ И ПОТРЕБИТЕЛЕЙ ГАЗА</t>
  </si>
  <si>
    <t>коробка</t>
  </si>
  <si>
    <t>панель</t>
  </si>
  <si>
    <t>переключ.</t>
  </si>
  <si>
    <t>5.3.20. Текущий ремонт задвижки на газопроводе низкого давления с диаметром газопровода до 100 мм</t>
  </si>
  <si>
    <t xml:space="preserve">6.1.56. Прокладка дренажного кабеля в траншее </t>
  </si>
  <si>
    <t>6.3.22. Ремонт дросселя магнитного усилителя неавтоматической катодной станции или поляризованного дренажа</t>
  </si>
  <si>
    <t>5.1.17. Буровой осмотр газопровода с асфальто-бетонным покрытием при бурении скважин вручную</t>
  </si>
  <si>
    <t>мембрана</t>
  </si>
  <si>
    <t>пружина</t>
  </si>
  <si>
    <t>мембраны</t>
  </si>
  <si>
    <t>Водонагреватель емкостный, отопительный (отопительно-варочный) котел, отопительная газовая печь</t>
  </si>
  <si>
    <t>10.2.138. Замена (прочистка) горелки отопительного (пищеваритеольного)котла</t>
  </si>
  <si>
    <t>201-300 мм</t>
  </si>
  <si>
    <t>5.3.2. Ликвидация снежно-ледяных, кристаллогидратных закупорок заливкой органических спиртов-растворителей</t>
  </si>
  <si>
    <t>5.3.17. Замена сальника в задвижке на надземном газопроводе</t>
  </si>
  <si>
    <t>5.3.17а. Замена сальника в задвижке на подземном газопроводе высокого и среднего давления</t>
  </si>
  <si>
    <t>То же, при низком давлении</t>
  </si>
  <si>
    <t>301 -500 мм</t>
  </si>
  <si>
    <t>301-500мм</t>
  </si>
  <si>
    <t>11.1.53. Ремонт водяного блока водонагревателя</t>
  </si>
  <si>
    <t>11.1.66. Изготовление головки запальника водонагревателя</t>
  </si>
  <si>
    <t>11.1.71. Ремонт терморегулятора водонагревателя</t>
  </si>
  <si>
    <t xml:space="preserve">5.1.30. Очистка колодца от загрязнений
</t>
  </si>
  <si>
    <t>Примечание: В состав работ  включено измерение разности потенциалов "сооружение-земля" в точке дренирования, при большем количестве измерений в п.п. 6.2.41.-6.2.43. добавлять цену п. 6.2.3.</t>
  </si>
  <si>
    <t>9.1.12. Пуск в эксплуатацию (расконсервация) газового оборудования печей (агрегатов) сезонного действия промышленных или сельскохозяйственых предприятий</t>
  </si>
  <si>
    <t>Примечание:  трудозатраты при эксплуатации ГРУ приравнены к ГРП.</t>
  </si>
  <si>
    <t>14.5. Инструктаж населения с выездом на место по правилам пользования газовой плитой (многоквартирный дом)</t>
  </si>
  <si>
    <t>14.7. Инструктаж населения в техническом кабинете по правилам пользования газовой плитой</t>
  </si>
  <si>
    <t>10.2.1. Установка  газовой плиты  с пуском газа и регулировкой работы горелок плиты</t>
  </si>
  <si>
    <t>10.2.51. Подключение водонагревателя проточного с пуском газа и регулировкой работы прибора</t>
  </si>
  <si>
    <t>5.3.74. Изготовление кронштейна под газопровод  диаметром до 32 мм</t>
  </si>
  <si>
    <t>То же, при диаметре газопровода 110 мм и выше</t>
  </si>
  <si>
    <t xml:space="preserve">4.1.3. Строительный контроль за качеством строительства   подземного газопровода-ввода (до 25м) </t>
  </si>
  <si>
    <t>1.1.1. Выдача технических условий на проектирование сети газораспределения поселка городского типа, микрорайона, сельского населенного пункта, межпоселкового газопровода, распределительного газопровода</t>
  </si>
  <si>
    <t>1.1.10. Выдача технических условий на проектирование  сети газопотребления предприятия или котельной с ГРУ</t>
  </si>
  <si>
    <t>1.1.11. Выдача технических условий на  проектирование  сети газопотребления зданий общественного, производственного, административного назначения</t>
  </si>
  <si>
    <t>1.1.13. Выдача технических условий на проектирование реконструкции  наружного газопровода</t>
  </si>
  <si>
    <t>1.1.15. Выдача технических условий на  вынос и (или) демонтаж  надземного и подземного газопровода</t>
  </si>
  <si>
    <t>1.1.18. Выдача технических условий на установку коммерческого узла учета газа</t>
  </si>
  <si>
    <t>1.1.19. Выдача технических условий на перенос существующих бытовых газовых приборов (или установку дополнительных) в производственных, общественных, административных зданиях с учетом согласования проекта</t>
  </si>
  <si>
    <t>1.1.20. Выдача технических условий на проектирование газоснабжения жилого дома индивидуальной застройки</t>
  </si>
  <si>
    <t xml:space="preserve">1.1.23. Выдача технических условий  на перенос существующих бытовых газовых приборов (или установку дополнительных) в жилом доме </t>
  </si>
  <si>
    <t>1.1.24. Выдача технических условий на установку бытового газового счетчика G-2,5 - G-6</t>
  </si>
  <si>
    <t>1.1.26. Выдача технических условий на  проектирование   сети газопотребления  многоквартирного жилого дома от места подключения до приборов</t>
  </si>
  <si>
    <t>1.1.28. Подтверждение технических условий на проектирование  сети газораспределения поселка городского типа или микрорайона города, сельского населенного пункта, на проектирование межпоселкового газопровода, распределительного газопровода</t>
  </si>
  <si>
    <t>1.1.36. Подтверждение технических условий на проектирование  сети газопотребления предприятия или котельной с ГРУ</t>
  </si>
  <si>
    <t>1.1.38. Подтверждение технических условий на проектирование  сети газопотребления зданий общественного, производственного, административного назначения</t>
  </si>
  <si>
    <t>1.1.39. Подтверждение технических условий на установку газовых приборов в производственных, общественных, административных и других зданиях</t>
  </si>
  <si>
    <t>1.1.40. Подтверждение технических условий на  реконструкцию  наружного газопровода</t>
  </si>
  <si>
    <t>1.1.42. Подтверждение технических условий на вынос и(или) демонтаж подземного газопровода</t>
  </si>
  <si>
    <t>1.1.44. Подтверждение технических условий на  реконструкцию (техническое перевооружение) ГРП(Б), ШРП</t>
  </si>
  <si>
    <t>1.1.45. Подтверждение технических условий на установку коммерческого узла учета расхода газа</t>
  </si>
  <si>
    <t>1.1.46. Подтверждение технических условий на перенос существующих и (или) установку дополнительных газовых приборов в производственных, общественных, административных зданиях с учетом согласования проекта</t>
  </si>
  <si>
    <t xml:space="preserve">1.1.47. Подтверждение технических условий на проектирование газоснабжения жилого дома индивидуальной застройки </t>
  </si>
  <si>
    <t>1.1.53. Подтверждение технических условий на проектирование сети газопотребления многоквартирного жилого дома от места подключения до приборов</t>
  </si>
  <si>
    <t>1.2.1. Согласование проектного решения на  строительство сети газораспределения поселка городского типа, микрорайона, сельского населенного пункта, межпоселкового газопровода, распределительного газопровода</t>
  </si>
  <si>
    <t>1.2.12. Согласование проекта  сети газопотребления предприятия или котельной с ГРУ</t>
  </si>
  <si>
    <t xml:space="preserve">1.2.14. Согласование проектного решения на строительство  сети газопотребления зданий общественного, производственного, административного назначения </t>
  </si>
  <si>
    <t>1.2.23. Согласование проектного решения на газоснабжение жилого дома индивидуальной застройки</t>
  </si>
  <si>
    <t>1.2.25. Согласование проекта  сети газопотребления многоквартирного жилого дома от места подключения до приборов</t>
  </si>
  <si>
    <t>6.2.2. Измерение разности потенциалов визуальными приборами. Место измерения: "рельс-земля"</t>
  </si>
  <si>
    <t>6.2.3. Измерение разности потенциалов визуальными приборами. Место измерения стальным или медно-сульфатным электродом: "сооружение-земля"</t>
  </si>
  <si>
    <t>9.1.9. Пуск в эксплуатацию (расконсервация) котельной с котлом малой мощности  после отключения на летний период</t>
  </si>
  <si>
    <t>11.1.49. Очистка внутренней поверхности водопроводных трубок радиатора ВПГ</t>
  </si>
  <si>
    <t>11.2.13. Ремонт амперметра, вольтметра и др. стрелочных приборов</t>
  </si>
  <si>
    <t>дефектоскопист 6 р.</t>
  </si>
  <si>
    <t>подъезд</t>
  </si>
  <si>
    <t>10.2.9. Установка смесителя горелки</t>
  </si>
  <si>
    <t>10.2.10. Установка и снятие газоподводящей трубки  горелки</t>
  </si>
  <si>
    <t>10.2.12. Установка регулятора подачи воздуха</t>
  </si>
  <si>
    <t>10.2.16. Установка стекла дверки духового шкафа</t>
  </si>
  <si>
    <t>5.3.41а. Ремонт футляра на выходе газопровода из земли с приготовлением битумной мастики</t>
  </si>
  <si>
    <t>5.3.61. Понижение давления в газопроводе на период ремонтных работ (На каждые последующие ГРП применять коэф. 0,5)</t>
  </si>
  <si>
    <t>101 -300 мм</t>
  </si>
  <si>
    <t>свыше 301 мм</t>
  </si>
  <si>
    <t>5.3.70. Оповещение потребителей об отключении газа на период ремонтных работ (до 5 домов на вводе)</t>
  </si>
  <si>
    <t>5.3.70а. Оповещение потребителей об отключении газа на период ремонтных работ (6-15 домов на вводе)</t>
  </si>
  <si>
    <t>5.3.70б. Оповещение потребителей об отключении газа на период ремонтных работ (св. 15 домов на вводе)</t>
  </si>
  <si>
    <t>5.4.1. Анализ технической документации и разработка программы диагностики</t>
  </si>
  <si>
    <t>программа</t>
  </si>
  <si>
    <t>5.4.9. Измерение свойств и внешнего вида изоляционного покрытия</t>
  </si>
  <si>
    <t>РАЗДЕЛ 5. НАРУЖНЫЕ СТАЛЬНЫЕ ГАЗОПРОВОДЫ, АРМАТУРА И СООРУЖЕНИЯ</t>
  </si>
  <si>
    <t>Глава 1. ТЕХНИЧЕСКОЕ ОБСЛУЖИВАНИЕ</t>
  </si>
  <si>
    <t>км</t>
  </si>
  <si>
    <t xml:space="preserve">9.1.17. Техническое обслуживание котельной с котлом средней мощности </t>
  </si>
  <si>
    <t>9.1.20.Техническое обслуживание ГИИ</t>
  </si>
  <si>
    <t>9.2.5. Текущий ремонт газового оборудования промышленных и сельскохозяйственных предприятий</t>
  </si>
  <si>
    <t>9.2.11. Устранение утечки газа на резьбовом соединении газопроводов в котельной при диаметре газопровода</t>
  </si>
  <si>
    <t xml:space="preserve">                                             до 20 мм </t>
  </si>
  <si>
    <t>10.1.15. Техническое обслуживание емкостного водонагревателя мощностью свыше 17 квт</t>
  </si>
  <si>
    <t>10.1.16. Техническое обслуживание емкостного водонагревателя типа ДОН; Хопер, "Burnham"</t>
  </si>
  <si>
    <t xml:space="preserve">6.1.32. Предустановочный контроль оборудования преобразователей универсального блока совместной защиты </t>
  </si>
  <si>
    <t>6.1.54. Монтаж контрольно-измерительного пункта на трубопроводе с электродом сравнения длительного действия</t>
  </si>
  <si>
    <t xml:space="preserve">Примечание:  При трех нитках редуцирования применять коэффициент 1,3 </t>
  </si>
  <si>
    <t>Примечание:   В первичный пуск газа п.3.9.-3.46. включена контрольная опрессовка и продувка газом</t>
  </si>
  <si>
    <t>4.1.15. Строительный контроль при производстве земляных работ и строительстве вблизи действующего газопровода</t>
  </si>
  <si>
    <t>6.1.59. Прокладка провода в стальной трубе по стенам или опорам</t>
  </si>
  <si>
    <t>до 6 пунктов</t>
  </si>
  <si>
    <t>до 8 пунктов</t>
  </si>
  <si>
    <t xml:space="preserve"> диаметром 15 мм</t>
  </si>
  <si>
    <t>7.1.1. Осмотр технического состояния газорегуляторных пунктов (в том числе ГРУ и ШРП) пропускной способностью свыше 50м3/час при одной нитке редуцирования</t>
  </si>
  <si>
    <t>7.1.2. То же при двух нитках редуцирования</t>
  </si>
  <si>
    <t>7.1.3. То же при трех нитках редуцирования</t>
  </si>
  <si>
    <t>7.1.4. Осмотр технического состояния  газорегуляторных пунктов (в том числе ГРУ и ШРП) пропускной способностью менее 50м3/час при одной нитке редуцирования</t>
  </si>
  <si>
    <t>7.1.5. То же при двух нитках редуцирования</t>
  </si>
  <si>
    <t>3.29. Пуско-наладочные работы по вводу в эксплуатацию горелок инфракрасного излучения</t>
  </si>
  <si>
    <t>3.30. Первичный пуск газа в газовое оборудование  в зданиях производственного, общественного, административного значения</t>
  </si>
  <si>
    <t xml:space="preserve">2.1.3. Врезка газопровода низкого давления надземной прокладки под давлением в сети при диаметре до 50 мм </t>
  </si>
  <si>
    <t>8.2.18. Замена натяжного (муфтового) крана диаметром 32 мм редукционной головки резервуара емкостью до 10м3</t>
  </si>
  <si>
    <t>Примечание: На каждый последующий стык применять коэффициент  0,04</t>
  </si>
  <si>
    <t>Примечание: На каждый последующий стык применять коэффициент  0,03</t>
  </si>
  <si>
    <r>
      <t xml:space="preserve">1.1.1. Выдача технических условий на проектирование </t>
    </r>
    <r>
      <rPr>
        <b/>
        <sz val="10"/>
        <rFont val="Arial"/>
        <family val="2"/>
        <charset val="204"/>
      </rPr>
      <t xml:space="preserve">сети газораспределения </t>
    </r>
    <r>
      <rPr>
        <sz val="10"/>
        <rFont val="Arial"/>
        <family val="2"/>
        <charset val="204"/>
      </rPr>
      <t>поселка городского типа, микрорайона, сельского населенного пункта, межпоселкового газопровода, распределительного газопровода</t>
    </r>
  </si>
  <si>
    <r>
      <t>1.1.10.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Выдача технических условий</t>
    </r>
    <r>
      <rPr>
        <b/>
        <sz val="10"/>
        <rFont val="Arial"/>
        <family val="2"/>
        <charset val="204"/>
      </rPr>
      <t xml:space="preserve"> на</t>
    </r>
    <r>
      <rPr>
        <sz val="10"/>
        <rFont val="Arial"/>
        <family val="2"/>
        <charset val="204"/>
      </rPr>
      <t xml:space="preserve"> проектирование  </t>
    </r>
    <r>
      <rPr>
        <b/>
        <sz val="10"/>
        <rFont val="Arial"/>
        <family val="2"/>
        <charset val="204"/>
      </rPr>
      <t xml:space="preserve">сети газопотребления </t>
    </r>
    <r>
      <rPr>
        <sz val="10"/>
        <rFont val="Arial"/>
        <family val="2"/>
        <charset val="204"/>
      </rPr>
      <t>предприятия или котельной с ГРУ</t>
    </r>
  </si>
  <si>
    <t>10.2.133. Закрепление водонагревателя</t>
  </si>
  <si>
    <t xml:space="preserve">3.12. То же, при двух нитках газопровода </t>
  </si>
  <si>
    <t>токарь 6 р.</t>
  </si>
  <si>
    <t>фильтр</t>
  </si>
  <si>
    <t>клапан</t>
  </si>
  <si>
    <t>Примечание: При техническом обслуживании плит повышенной комфортности или импортного производства  в главах 1 и  2 настоящего раздела применять к цене коэффициент 1,25.</t>
  </si>
  <si>
    <t>6.1.11. Наладка протекторной защиты</t>
  </si>
  <si>
    <t>10.2.35. Регулировка горения горелок духового шкафа плиты</t>
  </si>
  <si>
    <t>10.2.36. Прочистка, калибровка сопла горелки плиты</t>
  </si>
  <si>
    <t>10.2.37. Настройка терморегулятора</t>
  </si>
  <si>
    <t>10.2.38. Настройка электромагнитного клапана (ЭМК) плиты</t>
  </si>
  <si>
    <t>10.2.116. Установка подводящей трубки холодной (горячей) воды</t>
  </si>
  <si>
    <t>10.2.119. Снятие и прочистка трубок радиатора водонагревателя проточного с корректировкой резьбы</t>
  </si>
  <si>
    <t>10.2.120. Установка трубок радиатора водонагревателя проточного</t>
  </si>
  <si>
    <t>10.2.122. Нарезка резьбовых соединений водяной части водонагревателя проточного</t>
  </si>
  <si>
    <t>10.2.129. Промывка калорифера и чистка от сажи</t>
  </si>
  <si>
    <t xml:space="preserve">10.2.152. Замена ЭМК </t>
  </si>
  <si>
    <t xml:space="preserve">10.2.155. Замена пружины (мембраны, тройника) ЭМК </t>
  </si>
  <si>
    <t>место</t>
  </si>
  <si>
    <t>слесарь 3 р.</t>
  </si>
  <si>
    <t>6.3.13. Ремонт импульсного трансформатора блока управления неавтоматической катодной станции или поляризованного дренажа</t>
  </si>
  <si>
    <t>6.3.14. Ремонт импульсного трансформатора электроизмерительного блока ЭЗУ на сложных электронных схемах</t>
  </si>
  <si>
    <t>6.3.19. Ремонт вентильных блоков на ЭЗУ при количестве заменяемых диодов до двух</t>
  </si>
  <si>
    <t>6.3.27. Ремонт контактного устройства на трубопроводе в колодце (ковере)</t>
  </si>
  <si>
    <t>6.1.33. Предустановочный контроль оборудования преобразователей дренажной установки на сложных электронных схемах</t>
  </si>
  <si>
    <t>3.18. Первичный пуск газа в газовое оборудование котельной с автоматикой</t>
  </si>
  <si>
    <t>для населения</t>
  </si>
  <si>
    <t>для предприятий</t>
  </si>
  <si>
    <t>РАЗДЕЛ 2. СТРОИТЕЛЬНО-МОНТАЖНЫЕ РАБОТЫ</t>
  </si>
  <si>
    <t>Глава 1. ВРЕЗКА, ОБРЕЗКА МЕТАЛЛИЧЕСКОГО ГАЗОПРОВОДА</t>
  </si>
  <si>
    <t>врезка</t>
  </si>
  <si>
    <t>эл.газосв.5 р.</t>
  </si>
  <si>
    <t>слесарь 4 р.</t>
  </si>
  <si>
    <t xml:space="preserve">5.1.35. Откачка воды из газового колодца </t>
  </si>
  <si>
    <t>6.1.34. Предустановочный контроль оборудования преобразователей катодной установки на сложных электронных схемах</t>
  </si>
  <si>
    <t>5.1.5. Проверка на загазованность газовых колодцев и камер (колодцев) инженерных подземных сооружений (коммуникаций)</t>
  </si>
  <si>
    <t>колодец (камера)</t>
  </si>
  <si>
    <t>5.1.6. Проверка на загазованность подвала здания (технического подполья), подлежащего проверке в зоне 15 м от газопровода</t>
  </si>
  <si>
    <t>5.1.19. Буровой осмотр газопровода без покрытия при бурении скважин вручную</t>
  </si>
  <si>
    <t xml:space="preserve">5.1.22. Техническое обслуживание отключающих устройств и линзовых компенсаторов на подземном газопроводе при глубине колодца до 1 м </t>
  </si>
  <si>
    <t>6.1.8. То же, усиленного электродренажа</t>
  </si>
  <si>
    <t>6.3.9. Ремонт электронного (электромагнитного) блока управления ЭЗУ при количестве заменяемых деталей</t>
  </si>
  <si>
    <t>Примечание:  На каждый последующий лист применять коэффициент 0,044.</t>
  </si>
  <si>
    <t>лист</t>
  </si>
  <si>
    <t>2.1.2. Врезка или обрезка (с заглушкой) надземного газопровода низкого давления с отключением давления в сети при диаметре до 100 мм</t>
  </si>
  <si>
    <t xml:space="preserve">напольных  мощностью до 35 кВт с закрытой камерой сгорания </t>
  </si>
  <si>
    <t>мощностью от 35 кВт до 100 кВт</t>
  </si>
  <si>
    <t>настенных  мощностью до 35 кВт  с открытой камерой сгорания</t>
  </si>
  <si>
    <t>6.2.17. Измерение поляризационного потенциала с накопительным конденсатором на КИП, оборудованных МЭСД АКХ</t>
  </si>
  <si>
    <t>6.2.21. Определение наличия блуждающих токов в земле при измерении "земля - земля"</t>
  </si>
  <si>
    <t>задвижка (кран)</t>
  </si>
  <si>
    <t>8.1.23. Техническое освидетельствование автомобильного баллона Е-50, 65 л</t>
  </si>
  <si>
    <t>проект</t>
  </si>
  <si>
    <t>2.4.38. Снятие бытового газового счетчика  G-2,5 - G-25 с установкой перемычки</t>
  </si>
  <si>
    <t>РАЗДЕЛ 3. ПУСКО-НАЛАДОЧНЫЕ РАБОТЫ, ПРИЕМКА И ВВОД В ЭКСПЛУАТАЦИЮ ОБЪЕКТОВ  ГАЗОРАСПРЕДЕЛИТЕЛЬНОЙ СИСТЕМЫ</t>
  </si>
  <si>
    <t xml:space="preserve">3.46. Первичный пуск газа в газовое оборудование многоквартирного жилого дома при количестве приборов на  одном стояке  до 10    </t>
  </si>
  <si>
    <t>Примечание: На каждые последующие 25 м применять коэф. 0,6.</t>
  </si>
  <si>
    <t>4.1.17а. Проверка исполнительно-технической документации на построенный надземный газопровод (до 100 м)</t>
  </si>
  <si>
    <t>Глава 2. ПРОВЕРКА СОСТОЯНИЯ ГАЗОПРОВОДА ПРИБОРНЫМ МЕТОДОМ КОНТРОЛЯ  ПРИ СТРОИТЕЛЬНО-МОНТАЖНЫХ РАБОТАХ</t>
  </si>
  <si>
    <t>Глава 1. ТЕХНИЧЕСКОЕ ОБСЛУЖИВАНИЕ РЕЗЕРВУАРНЫХ И ГАЗОБАЛЛОННЫХ УСТАНОВОК.  ТЕХНИЧЕСКОЕ ОСВИДЕТЕЛЬСТВОВАНИЕ ЕМКОСТЕЙ.</t>
  </si>
  <si>
    <t xml:space="preserve">9.1.26. Техническое обслуживание  запорной арматуры в котельной при диаметре   до 50 мм </t>
  </si>
  <si>
    <t>9.2.22. Замена контрольно-измерительных приборов  (при замене пружинных манометров применять п.7.3.37)</t>
  </si>
  <si>
    <t>РАЗДЕЛ 10. ВНУТРЕННИЕ ГАЗОПРОВОДЫ И БЫТОВОЕ ГАЗОВОЕ ОБОРУДОВАНИЕ  АДМИНИСТРАТИВНЫХ, ОБЩЕСТВЕННЫХ НЕПРОИЗВОДСТВЕННОГО НАЗНАЧЕНИЯ И ЖИЛЫХ ЗДАНИЙ</t>
  </si>
  <si>
    <t>6.1.60. Подвеска кабеля между опорами</t>
  </si>
  <si>
    <t>6.1.62. Подключение кабеля к трубопроводу в грунте</t>
  </si>
  <si>
    <t>6.3.20. То же. при количестве заменяемых диодов свыше двух</t>
  </si>
  <si>
    <t>резинового уплотнителя</t>
  </si>
  <si>
    <t>11.1.73. Ремонт термопары водонагревателя</t>
  </si>
  <si>
    <t>11.1.93. Ремонт редуктора к газобаллонной установке (замена клапана, мембраны,накидной гайки)</t>
  </si>
  <si>
    <t>контактное устройство</t>
  </si>
  <si>
    <t>6.1.18. Пооперационный контроль при строительстве средств защиты от электрохимической коррозии</t>
  </si>
  <si>
    <t>6.1.35. Предустановочный контроль оборудования преобразователей неавтоматической катодной станции</t>
  </si>
  <si>
    <t>6 1.40. Монтаж анодного горизонтального заземлителя из чугунных труб при длине электродов и труб до 3-х метров</t>
  </si>
  <si>
    <t>10.2.34. Установка гибкого шланга</t>
  </si>
  <si>
    <t>1.1.14. Выдача технических условий на реконструкцию (техническое перевооружение) ГРП(Б), ШРП</t>
  </si>
  <si>
    <r>
      <t xml:space="preserve">1.1.13. Выдача технических условий </t>
    </r>
    <r>
      <rPr>
        <b/>
        <sz val="10"/>
        <rFont val="Arial"/>
        <family val="2"/>
        <charset val="204"/>
      </rPr>
      <t>на проектирование реконструкции</t>
    </r>
    <r>
      <rPr>
        <sz val="10"/>
        <rFont val="Arial"/>
        <family val="2"/>
        <charset val="204"/>
      </rPr>
      <t xml:space="preserve">  наружного газопровода</t>
    </r>
  </si>
  <si>
    <r>
      <t xml:space="preserve">1.1.19. Выдача технических условий на перенос существующих бытовых газовых приборов (или установку дополнительных) </t>
    </r>
    <r>
      <rPr>
        <b/>
        <sz val="10"/>
        <rFont val="Arial"/>
        <family val="2"/>
        <charset val="204"/>
      </rPr>
      <t xml:space="preserve">в производственных, общественных, </t>
    </r>
    <r>
      <rPr>
        <sz val="10"/>
        <rFont val="Arial"/>
        <family val="2"/>
        <charset val="204"/>
      </rPr>
      <t xml:space="preserve">административных зданиях с учетом согласования </t>
    </r>
    <r>
      <rPr>
        <b/>
        <sz val="10"/>
        <rFont val="Arial"/>
        <family val="2"/>
        <charset val="204"/>
      </rPr>
      <t>проекта</t>
    </r>
  </si>
  <si>
    <r>
      <t xml:space="preserve">1.1.23. </t>
    </r>
    <r>
      <rPr>
        <b/>
        <sz val="10"/>
        <rFont val="Arial"/>
        <family val="2"/>
        <charset val="204"/>
      </rPr>
      <t>Выдача технических условий</t>
    </r>
    <r>
      <rPr>
        <sz val="10"/>
        <rFont val="Arial"/>
        <family val="2"/>
        <charset val="204"/>
      </rPr>
      <t xml:space="preserve">  на перенос существующих бытовых газовых приборов (или установку дополнительных) в жилом доме </t>
    </r>
  </si>
  <si>
    <t>10.2.229. Замена элементов питания (батареек) ВПГ, АОГВ</t>
  </si>
  <si>
    <t>10.2.230. Чистка запальной горелки ВПГ</t>
  </si>
  <si>
    <t>Примечание:  При наличии на трассе подземного  газопровода в зоне 15м по обе стороны интенсивного движения автотранспорта, электротранспорта, линий электропередач, радиолиний кабелей связи, электрических кабелей в пунктах  5.2.1 - 5.2.6. применять коэффиц</t>
  </si>
  <si>
    <t>Приложение №1 к приказу  генерального директора</t>
  </si>
  <si>
    <t xml:space="preserve"> ЗАО «Газпром газораспределение Пермь»</t>
  </si>
  <si>
    <t>от _____________ 2013 года №_______</t>
  </si>
  <si>
    <t>Изменения и дополнения к Прейскуранту на услуги ЗАО «Газпром газораспределение Пермь» с 01.01.2014 года</t>
  </si>
  <si>
    <r>
      <t xml:space="preserve">1.4.8. Подготовка заключения </t>
    </r>
    <r>
      <rPr>
        <b/>
        <sz val="10"/>
        <rFont val="Arial"/>
        <family val="2"/>
        <charset val="204"/>
      </rPr>
      <t>о технической возможности</t>
    </r>
    <r>
      <rPr>
        <sz val="10"/>
        <rFont val="Arial"/>
        <family val="2"/>
        <charset val="204"/>
      </rPr>
      <t xml:space="preserve"> транспортировки газа</t>
    </r>
  </si>
  <si>
    <r>
      <t xml:space="preserve">1.2.24. Согласование проектного решения на перенос существующих бытовых газовых приборов </t>
    </r>
    <r>
      <rPr>
        <b/>
        <sz val="11"/>
        <color indexed="20"/>
        <rFont val="Arial"/>
        <family val="2"/>
        <charset val="204"/>
      </rPr>
      <t xml:space="preserve">и (или) установку дополнительных </t>
    </r>
    <r>
      <rPr>
        <sz val="10"/>
        <rFont val="Arial"/>
        <family val="2"/>
        <charset val="204"/>
      </rPr>
      <t xml:space="preserve">в жилом доме </t>
    </r>
    <r>
      <rPr>
        <b/>
        <sz val="11"/>
        <color indexed="20"/>
        <rFont val="Arial"/>
        <family val="2"/>
        <charset val="204"/>
      </rPr>
      <t>индивидуальной застройки</t>
    </r>
  </si>
  <si>
    <t>предложение Березниковского филиала</t>
  </si>
  <si>
    <t>дополнить словами "надземного" предложение Чайковского филиала</t>
  </si>
  <si>
    <r>
      <t xml:space="preserve">1.1.15. </t>
    </r>
    <r>
      <rPr>
        <b/>
        <sz val="10"/>
        <color indexed="20"/>
        <rFont val="Arial"/>
        <family val="2"/>
        <charset val="204"/>
      </rPr>
      <t xml:space="preserve">Выдача технических условий на </t>
    </r>
    <r>
      <rPr>
        <sz val="10"/>
        <color indexed="20"/>
        <rFont val="Arial"/>
        <family val="2"/>
        <charset val="204"/>
      </rPr>
      <t xml:space="preserve"> вынос и (или) демонтаж  подземного газопровода</t>
    </r>
  </si>
  <si>
    <t>Уменьшение стоимости через снижение Нвр, предложекние Чайковского филиала</t>
  </si>
  <si>
    <t>отключающее устройство</t>
  </si>
  <si>
    <t xml:space="preserve">вновь, предложение Чайковского филиала </t>
  </si>
  <si>
    <t>5.3.78. Замена отключающего устройства в колодце (сравнить с п.5.3.71., м.б. дополнить формулировку???  Нвр та же. Козич)</t>
  </si>
  <si>
    <t xml:space="preserve">                                             до 100 мм </t>
  </si>
  <si>
    <t>2.1.9. Изоляция труб лентой ПИЛ при диаметре газопровода  до 100мм</t>
  </si>
  <si>
    <t>изолировщ. 5р</t>
  </si>
  <si>
    <t>6.2.15. Измерение сопротивления растеканию тока заземляющих устройств или анодного заземления</t>
  </si>
  <si>
    <t>10.2.40. Чистка подводящих трубок к горелкам</t>
  </si>
  <si>
    <t>10.2.41. Чистка горелки духового шкафа</t>
  </si>
  <si>
    <t>10.2.42. Чистка регулятора подачи воздуха</t>
  </si>
  <si>
    <t>10.2.44. Ремонт двухконфорочной портативной плиты</t>
  </si>
  <si>
    <t>Глава 3. КАПИТАЛЬНЫЙ РЕМОНТ</t>
  </si>
  <si>
    <t>10.2.52. Демонтаж проточного водонагревателя с установкой заглушки</t>
  </si>
  <si>
    <t>10.2,53. Замена горелки проточного водонагревателя</t>
  </si>
  <si>
    <t>6.3.18. Ремонт электроизмерительного блока на автоматической ЭЗУ при количестве заменяемых деталей блока</t>
  </si>
  <si>
    <t>11.1.103. Изготовление сгонов в сборе диаметром 25 мм</t>
  </si>
  <si>
    <t>6.1.20. Наладка дренажной защиты на месте установки станции</t>
  </si>
  <si>
    <t>3.47. Первичная приемка дымовых каналов  одноэтажного здания</t>
  </si>
  <si>
    <t>дымоход</t>
  </si>
  <si>
    <t>3.48. Первичная приемка дымовых каналов  многоэтажного здания</t>
  </si>
  <si>
    <t>3.49. Первичная приемка вентиляционных каналов одноэтажного здания</t>
  </si>
  <si>
    <t>вентканал</t>
  </si>
  <si>
    <t>3.50. Первичная приемка вентиляционных каналов многоэтажного здания</t>
  </si>
  <si>
    <t>10.1.46. Периодическая проверка дымовых каналов  одноэтажного здания</t>
  </si>
  <si>
    <t>10.1.47. Периодическая проверка дымовых каналов многоэтажного здания</t>
  </si>
  <si>
    <t>10.1.48. Периодическая проверка вентиляционных каналов  одноэтажного здания</t>
  </si>
  <si>
    <t>10.2.225. Замена противонакипного  устройства автоматизированных отопительных котлов типа Gazlux,  WOLF, BAXI, Proterm, Beretta Wiessman,  Neva и т.д.</t>
  </si>
  <si>
    <t>10.2.226. Промывка теплообменника автоматизированных отопительных котлов типа Gazlux,  WOLF, BAXI, Proterm, Beretta Wiessman,  Neva и т.д.</t>
  </si>
  <si>
    <t>10.2.151а. Замена  термобаллона с его настройкой по температуре воды в котле и набивкой сальника</t>
  </si>
  <si>
    <t xml:space="preserve">10.2.189. Очистка от сажи (накипи) отопительного котла, стабилизатора тяги, рожков горелки </t>
  </si>
  <si>
    <t>4.1.8. Строительный контроль за качеством строительства  внутреннего газопровода и монтажом газового оборудования котельной или технологических печей предприятия</t>
  </si>
  <si>
    <t xml:space="preserve">2.4.39. Установка бытового газового счетчика G-2,5 - G-25 со снятием перемычки </t>
  </si>
  <si>
    <t>4.2.4. Внешний осмотр качества изоляции газопровода после опускания его в траншею</t>
  </si>
  <si>
    <t>3.28. Первичный пуск газа в технологическую газоиспользущую установку предприятия</t>
  </si>
  <si>
    <t>101 -200 мм</t>
  </si>
  <si>
    <t>5.3.72. Герметизация футляра при проходе газопровода через  стену диаметром до 40 мм</t>
  </si>
  <si>
    <t>5.3.73. Герметизация футляра при проходе газопровода через  стену диаметром свыше  40 мм</t>
  </si>
  <si>
    <t>1.4.15. Составление сметы на монтаж и перемонтаж газовых приборов  жилого дома индивидуальной застройки, квартиры в многоквартирном жилом доме</t>
  </si>
  <si>
    <t>врезка (обрезка)</t>
  </si>
  <si>
    <t>3.1. Участие в приемке в эксплуатацию вновь построенного газопровода</t>
  </si>
  <si>
    <t>3.2.  Участие в приемке в эксплуатацию газорегуляторного пункта (блочного, шкафного, ГРУ) при одной линии редуцирования.</t>
  </si>
  <si>
    <t xml:space="preserve">                                            151-200 мм </t>
  </si>
  <si>
    <t xml:space="preserve">10.1.45. Проверка соответствия прокладки газопроводов в помещении </t>
  </si>
  <si>
    <t>теплообменник</t>
  </si>
  <si>
    <t>1.1.54. Выдача технических условий на пересечение существующего газопровода с проектируемыми инженерными коммуникациями</t>
  </si>
  <si>
    <t>1.1.55. Выдача технических условий на увеличение (переустройство) футляра на действующем газопроводе при реконструкции (расширении) автодороги</t>
  </si>
  <si>
    <t xml:space="preserve">Примечание: пункты 1.3.1 - 1.3.6. не применяются на вновь газифицированных объектах.  </t>
  </si>
  <si>
    <t>1.4.23. Выдача копий архивных документов населению</t>
  </si>
  <si>
    <t>5.3.78. Замена отключающего устройства в колодце при диаметре крана шарового до100 мм</t>
  </si>
  <si>
    <t xml:space="preserve">11.2.75. Поверка счетчиков газа G1.6; G2,5; G4; G6; G10; G16 </t>
  </si>
  <si>
    <t>1.4.22.   Расчет  объемов потребления газа для топливопотребляющих установок промышленных зданий с оформлением результатов в соответствие с установленной формой  с выездом на объект в пределах населенного пункта</t>
  </si>
  <si>
    <t xml:space="preserve">3.12. Первичный пуск газа в ГРП (ГРУ, ШРП) при двух нитках газопровода </t>
  </si>
  <si>
    <t>Примечание: В пункте 5.3.19. при работе с приставной лестницы применять коэффициент- 1,2; в колодце - коэффициент- 1,4</t>
  </si>
  <si>
    <t>Примечание:  При работе со сваркой при участии электрогазосварщик применять коэффициент 1,2</t>
  </si>
  <si>
    <t>5.3.61. Понижение давления в газопроводе на период ремонтных работ (На каждые последующие ГРП применять коэффициент 0,5)</t>
  </si>
  <si>
    <t>6.1.27. Проверка, регулировка и испытание под максимальной нагрузкой станции усиленной электродренажной защиты с магнитными усилителями или с электронной системой регулирования</t>
  </si>
  <si>
    <t>6.1.29. Проверка, регулировка и испытание под максимальной нагрузкой станции катодной защиты с неуправляемыми выпрямителями</t>
  </si>
  <si>
    <t>Примечание:  На каждый последующий электрод в пунктах 6.1.40 - 6.1.41 применять к цене коэффициент 0,4</t>
  </si>
  <si>
    <t>Примечание:   На каждый последующий электрод в пунктах 6.1.42 - 6.1.43 применять к цене коэффициент 0,3</t>
  </si>
  <si>
    <t>6.1.49.  Монтаж анодного вертикального заземлителя из углеграфитовых труб  при длине электродов и труб до 6 метров</t>
  </si>
  <si>
    <t>6.1.52. Монтаж анодного вертикального заземлителя из железокремниевых электродов при длине электродов до 14 м</t>
  </si>
  <si>
    <t>6.2.7. Измерение разности потенциалов методом выносного электрода  при длине подземного сооружения свыше 0,5 км</t>
  </si>
  <si>
    <t>6.2.18. Измерение поляризационного потенциала с накопительным конденсатором на КИП, не оборудованных МЭСД АКХ</t>
  </si>
  <si>
    <t>Примечание:  При измерении разности потенциалов сверх 10 пунктов на каждый последующий пунк применять коэффициент  0,085</t>
  </si>
  <si>
    <t>Примечание:   При измерении разности потенциалов сверх 10 пунктов на каждый последующий пунк применять коэффициент 0,085</t>
  </si>
  <si>
    <t>6.3.20. Ремонт вентильных блоков на ЭЗУ  при количестве заменяемых диодов свыше двух</t>
  </si>
  <si>
    <t>7.1.5.Осмотр технического состояния  газорегуляторных пунктов (в том числе ГРУ и ШРП) пропускной способностью менее 50м3/час при двух нитках редуцирования</t>
  </si>
  <si>
    <t>7.2.4.Текущий ремонт оборудования ГРП  (в том числе ШРП и ГРУ)  пропускной способностью свыше 50м3/час при двух нитках редуцирования</t>
  </si>
  <si>
    <t>7.2.6. Техническое обслуживание газорегуляторных пунктов (в том числе ШРП и ГРУ)  пропускной способностью менее 50м3/час при двух нитках редуцирования</t>
  </si>
  <si>
    <t>Ремонт пилота регулятора давления ГРП при замене  мембраны</t>
  </si>
  <si>
    <t>8.1.24. Техническое освидетельствование автомобильного баллона емкостью 130,180,230 л</t>
  </si>
  <si>
    <t>8.1.23. Техническое освидетельствование автомобильного баллона емкостью  50, 65 л</t>
  </si>
  <si>
    <t>Примечание: при переоборудовании легкового автомобиля ГАЗ "Волга" с инжекторным двигателем применять коэффициент 1,15</t>
  </si>
  <si>
    <t>Примечание: при переоборудовании легкового автомобиля ВАЗ с инжекторным двигателем применять коэффициент 1,3</t>
  </si>
  <si>
    <t>Примечание: при переоборудовании автомобиля Газель с инжекторным двигателем применять  коэффициент 1,1</t>
  </si>
  <si>
    <t>8.3.11. Ремонт электрооборудования и проводки автомобильной газовой топливной системы с инжекторным двигателем</t>
  </si>
  <si>
    <t>Техническое обслуживание  запорной арматуры в котельной при диаметре свыше 50 мм</t>
  </si>
  <si>
    <t>Примечание: В пункте 11.2.29. при работе с приставной лестницы и в смотровой яме применять коэффициент 1,2.</t>
  </si>
  <si>
    <t>анализ</t>
  </si>
  <si>
    <t>свыше 51 мм</t>
  </si>
  <si>
    <t>Примечание: На каждый последующий стояк на одном объекте применять коэффициент 0,8</t>
  </si>
  <si>
    <t>справка</t>
  </si>
  <si>
    <t>5.1.42. Проверка состояния охранных зон газопроводов</t>
  </si>
  <si>
    <t>1.4.24. Выдача справки об отсутствии газоснабжения</t>
  </si>
  <si>
    <t>1.2.28а. Согласование   места   размещения  объекта строительства  с объемом свыше 4-х листов формата А4</t>
  </si>
  <si>
    <t>Примечание: На каждый последующий ввод применять коэффициент 0,5.</t>
  </si>
  <si>
    <t>1.4.20.   Расчет  объемов потребления газа для топливопотребляющих установок общественных и административных зданий  с оформлением результатов в соответствие с установленной формой  с выездом на объект в пределах населенного пункта</t>
  </si>
  <si>
    <t>Примечание:  На установку каждого последующего прибора применять коэффициент 0,5</t>
  </si>
  <si>
    <t>4.2.2. Проверка защитного покрытия газопровода перед опусканием его в траншею  при диаметре газопровода до 101-300 мм</t>
  </si>
  <si>
    <t>4.2.3.Проверка защитного покрытия газопровода перед опусканием его в траншею при диаметре газопровода свыше 300 мм</t>
  </si>
  <si>
    <t>5.1.38. Оформление разрешения на производство земляных работ с выдачей привязок газопровода или сетей ЭХЗ с выездом на место</t>
  </si>
  <si>
    <t>5.3.17б. Замена сальника в задвижке на подземном газопроводе при низком давлении</t>
  </si>
  <si>
    <t>6.1.8. Монтаж и установка усиленного электродренажа</t>
  </si>
  <si>
    <t>2.1.9. Изоляция труб  полимерной (полимерно-битумной) лентой  при диаметре газопровода  до 100мм</t>
  </si>
  <si>
    <t>9.2.27. Демонтаж измерительного комплекса узла учета расхода газа , при Д до 100 мм</t>
  </si>
  <si>
    <t>9.2.28. Демонтаж измерительного комплекса узла учета расхода газа, при Д свыше 100 мм</t>
  </si>
  <si>
    <t>9.2.29. Монтаж измерительного комплекса узла учета расхода газа, при Д до 100 мм</t>
  </si>
  <si>
    <t>9.2.30. Монтаж измерительного комплекса узла учета расхода газа, при Д свыше 100 мм</t>
  </si>
  <si>
    <t>канал</t>
  </si>
  <si>
    <t>одноканальных</t>
  </si>
  <si>
    <t>двух канальных</t>
  </si>
  <si>
    <t>трех канальных</t>
  </si>
  <si>
    <t>четырех канальных</t>
  </si>
  <si>
    <t>пяти канальных</t>
  </si>
  <si>
    <t>шести канальных</t>
  </si>
  <si>
    <t xml:space="preserve">11.2.78. Проверка работоспособности и порогов срабатывания переносных газоанализаторов,  течеискателей газа, индикаторов запаха (ИЗО) </t>
  </si>
  <si>
    <t>11.2.79. Проверка производительности вентиляционных систем:</t>
  </si>
  <si>
    <t>при одной точке замера в системе вентиляции</t>
  </si>
  <si>
    <t>при двух точках замера в системе вентиляции</t>
  </si>
  <si>
    <t>при трех точках замера в системе вентиляции</t>
  </si>
  <si>
    <t>при четырех точках замера в системе вентиляции</t>
  </si>
  <si>
    <t>при пяти точках замера в системе вентиляции</t>
  </si>
  <si>
    <t>при шести точках замера в системе вентиляции</t>
  </si>
  <si>
    <t>9.2.23. Демонтаж измерительного комплекса узла учета расхода газа с последующей установкой технологической катушки, при Д до 100 мм</t>
  </si>
  <si>
    <t>9.2.24. Демонтаж измерительного комплекса узла учета расхода газа с последующей установкой технологической катушки, при Д свыше 100 мм</t>
  </si>
  <si>
    <t>9.2.25. Монтаж измерительного комплекса  узла учета расхода газа с предварительным снятием технологической катушки, при Д до 100 мм</t>
  </si>
  <si>
    <t>9.2.26. Монтаж измерительного комплекса  узла учета расхода газа с предварительным снятием технологической катушки, при Д свыше 100 мм</t>
  </si>
  <si>
    <t>компонент</t>
  </si>
  <si>
    <t>11.2.80.   Поверка газоанализаторов переносных всех типов</t>
  </si>
  <si>
    <t>11.2.81. Поверка газосигнализаторов стационарных одноканальных, типа СОУ-1; СГГ-6М; ЩИТ-2; СТХ-3; СТМ-10; СТМ-30; ЭССА(СО); SEITRON; DOMINO; Сигнал-03; МАРШ-СВ(ИГС-98); СИКЗ и др.</t>
  </si>
  <si>
    <t xml:space="preserve">11.2.82. Поверка стационарных газосигнализаторов  двух и более горючих и токсичных компонентов в воздухе (CH4, С3H8, CO и др.) типа СТГ-1; ЭССА (СО-СН4); МАК-С-2М (ИГС-98); ЭКО и др. </t>
  </si>
  <si>
    <t>11.2.83. Поверка технических манометров давлением до 2,5 кгс/см²,  напоромеров и тягомеров</t>
  </si>
  <si>
    <t>11.2.84. Поверка технических манометров давлением свыше 2,5 кгс/см²</t>
  </si>
  <si>
    <t xml:space="preserve">11.2.85. Поверка тягонапоромеров  </t>
  </si>
  <si>
    <t>1.4.25. Согласование мест производства земляных работ в охранной зоне газораспределительных сетей</t>
  </si>
  <si>
    <t>7.1.3.1. Осмотр технического состояния газорегуляторных пунктов (в том числе ГРУ и ШРП) пропускной способностью свыше 50м3/час при трех нитках редуцирования</t>
  </si>
  <si>
    <t>7.2.2.2. Техническое обслуживание газорегуляторных пунктов  (в том числе ГРУ и ШРП)  пропускной способностью свыше 50 м3/час при трех нитках редуцирования</t>
  </si>
  <si>
    <t>7.2.2.1. Техническое обслуживание ГРП  (в том числе ШРП и ГРУ)  пропускной способностью свыше 50м3/час при двух нитках редуцирования</t>
  </si>
  <si>
    <t>7.2.8.1.  Текущий ремонт оборудования ГРП  (в том числе ШРП и ГРУ)  пропускной способностью менее 50 м3/час  при двух нитках редуцирования</t>
  </si>
  <si>
    <t>7.2.8.2. Текущий ремонт газорегуляторных пунктов   (в том числе ГРУ и ШРП ) пропускной способностью свыше 50 м3/час при трех нитках редуцирования</t>
  </si>
  <si>
    <t>7.2.8.3.  Текущий ремонт газорегуляторных пунктов   (в том числе ГРУ и ШРП ) пропускной способностью свыше 50 м3/час  при четырех нитках редуцирования</t>
  </si>
  <si>
    <t xml:space="preserve">Примечание:  При трех нитках редуцирования применять коэффициент 1,3, при четырех нитках редуцирования применять коэффициент 1,6. </t>
  </si>
  <si>
    <t>7.1.3.2. Осмотр технического состояния газорегуляторных пунктов (в том числе ГРУ и ШРП) пропускной способностью свыше 50м3/час при четырех нитках редуцирования</t>
  </si>
  <si>
    <t>11.2.72. Поверка с предъявлением поверителю технических манометров давлением свыше 2,5 кгс/см².</t>
  </si>
  <si>
    <t>11.2.73. Поверка с предъявлением поверителю технических манометров давлением до 2,5 кгс/см² и напоромеров.</t>
  </si>
  <si>
    <t>11.2.74. Поверка с предъявлением поверителю электроконтактных манометров и тягонапоромеров.</t>
  </si>
  <si>
    <t>11.2.76. Проведение хроматографического анализа на компонентный состав сжиженного и природного газов</t>
  </si>
  <si>
    <t xml:space="preserve">11.2.77. Проведение хроматографического анализа по определению происхождения газа при поиске утечки из газопроводов природного газа </t>
  </si>
  <si>
    <t>7.2.2.3. Техническое обслуживание газорегуляторных пунктов  (в том числе ГРУ и ШРП)  пропускной способностью свыше 50 м3/час при четырех нитках редуцирования</t>
  </si>
  <si>
    <t>7.1.2. Осмотр технического состояния газорегуляторных пунктов (в том числе ГРУ и ШРП) пропускной способностью свыше 50м3/час при двух нитках редуцирования</t>
  </si>
  <si>
    <t>Цена с 01.01.2016г.</t>
  </si>
  <si>
    <t>для юридических лиц</t>
  </si>
  <si>
    <t xml:space="preserve"> для физических лиц, ТСЖ, ЖСК, УК</t>
  </si>
  <si>
    <t xml:space="preserve">руб.  без НДС </t>
  </si>
  <si>
    <t>руб. с учетом  НДС 18%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</si>
</sst>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"/>
    <numFmt numFmtId="165" formatCode="#,##0.000"/>
  </numFmts>
  <fonts count="33" x14ac:knownFonts="1">
    <font>
      <sz val="10"/>
      <name val="MS Sans Serif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name val="MS Sans Serif"/>
      <family val="2"/>
      <charset val="204"/>
    </font>
    <font>
      <sz val="10"/>
      <color indexed="81"/>
      <name val="Tahoma"/>
      <family val="2"/>
      <charset val="204"/>
    </font>
    <font>
      <sz val="10"/>
      <name val="MS Sans Serif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  <font>
      <i/>
      <sz val="10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 Narrow"/>
      <family val="2"/>
      <charset val="204"/>
    </font>
    <font>
      <b/>
      <sz val="11"/>
      <color indexed="81"/>
      <name val="Times New Roman"/>
      <family val="1"/>
      <charset val="204"/>
    </font>
    <font>
      <sz val="11"/>
      <color indexed="8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i/>
      <sz val="8"/>
      <name val="Arial"/>
      <family val="2"/>
      <charset val="204"/>
    </font>
    <font>
      <sz val="10"/>
      <color indexed="2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1"/>
      <color indexed="20"/>
      <name val="Arial"/>
      <family val="2"/>
      <charset val="204"/>
    </font>
    <font>
      <sz val="10"/>
      <color indexed="20"/>
      <name val="MS Sans Serif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43" fontId="3" fillId="0" borderId="0" applyFont="0" applyFill="0" applyBorder="0" applyAlignment="0" applyProtection="0"/>
  </cellStyleXfs>
  <cellXfs count="364">
    <xf numFmtId="0" fontId="0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 indent="3"/>
    </xf>
    <xf numFmtId="0" fontId="8" fillId="0" borderId="0" xfId="0" applyNumberFormat="1" applyFont="1" applyFill="1" applyBorder="1" applyAlignment="1" applyProtection="1">
      <alignment vertical="top"/>
    </xf>
    <xf numFmtId="4" fontId="2" fillId="0" borderId="5" xfId="0" applyNumberFormat="1" applyFont="1" applyFill="1" applyBorder="1" applyAlignment="1" applyProtection="1">
      <alignment horizontal="center" vertical="center" wrapText="1"/>
    </xf>
    <xf numFmtId="4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top"/>
    </xf>
    <xf numFmtId="0" fontId="2" fillId="0" borderId="3" xfId="0" applyNumberFormat="1" applyFont="1" applyFill="1" applyBorder="1" applyAlignment="1" applyProtection="1">
      <alignment horizontal="center" vertical="center"/>
    </xf>
    <xf numFmtId="4" fontId="2" fillId="0" borderId="3" xfId="0" applyNumberFormat="1" applyFont="1" applyFill="1" applyBorder="1" applyAlignment="1" applyProtection="1">
      <alignment horizontal="center" vertical="center"/>
    </xf>
    <xf numFmtId="4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indent="2"/>
    </xf>
    <xf numFmtId="0" fontId="2" fillId="0" borderId="0" xfId="0" applyNumberFormat="1" applyFont="1" applyFill="1" applyBorder="1" applyAlignment="1" applyProtection="1">
      <alignment horizontal="left" vertical="center" indent="3"/>
    </xf>
    <xf numFmtId="4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left" vertical="center" indent="5"/>
    </xf>
    <xf numFmtId="0" fontId="2" fillId="0" borderId="0" xfId="0" applyNumberFormat="1" applyFont="1" applyFill="1" applyBorder="1" applyAlignment="1" applyProtection="1">
      <alignment horizontal="left" vertical="center" indent="7"/>
    </xf>
    <xf numFmtId="0" fontId="2" fillId="0" borderId="0" xfId="0" applyNumberFormat="1" applyFont="1" applyFill="1" applyBorder="1" applyAlignment="1" applyProtection="1">
      <alignment horizontal="left" vertical="center" indent="6"/>
    </xf>
    <xf numFmtId="0" fontId="2" fillId="0" borderId="7" xfId="0" applyNumberFormat="1" applyFont="1" applyFill="1" applyBorder="1" applyAlignment="1" applyProtection="1">
      <alignment horizontal="center" vertical="center"/>
    </xf>
    <xf numFmtId="4" fontId="2" fillId="0" borderId="7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vertical="center"/>
    </xf>
    <xf numFmtId="0" fontId="2" fillId="0" borderId="6" xfId="0" applyNumberFormat="1" applyFont="1" applyFill="1" applyBorder="1" applyAlignment="1" applyProtection="1">
      <alignment horizontal="center" vertical="center"/>
    </xf>
    <xf numFmtId="4" fontId="2" fillId="0" borderId="6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/>
    </xf>
    <xf numFmtId="4" fontId="2" fillId="0" borderId="8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4" fontId="2" fillId="0" borderId="5" xfId="0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0" borderId="8" xfId="0" applyNumberFormat="1" applyFont="1" applyFill="1" applyBorder="1" applyAlignment="1" applyProtection="1">
      <alignment vertical="center" wrapText="1"/>
    </xf>
    <xf numFmtId="165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4" fontId="12" fillId="0" borderId="0" xfId="0" applyNumberFormat="1" applyFont="1" applyFill="1" applyBorder="1" applyAlignment="1" applyProtection="1">
      <alignment vertical="center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10" xfId="0" applyNumberFormat="1" applyFont="1" applyFill="1" applyBorder="1" applyAlignment="1" applyProtection="1">
      <alignment horizontal="center" vertical="center"/>
    </xf>
    <xf numFmtId="4" fontId="2" fillId="0" borderId="1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>
      <alignment horizontal="left" vertical="center" indent="3"/>
    </xf>
    <xf numFmtId="0" fontId="2" fillId="0" borderId="2" xfId="0" applyNumberFormat="1" applyFont="1" applyFill="1" applyBorder="1" applyAlignment="1" applyProtection="1">
      <alignment vertical="center" wrapText="1"/>
    </xf>
    <xf numFmtId="0" fontId="2" fillId="0" borderId="12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/>
    </xf>
    <xf numFmtId="4" fontId="2" fillId="0" borderId="6" xfId="0" applyNumberFormat="1" applyFont="1" applyFill="1" applyBorder="1" applyAlignment="1" applyProtection="1">
      <alignment vertical="center"/>
    </xf>
    <xf numFmtId="0" fontId="2" fillId="0" borderId="6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top" wrapText="1"/>
    </xf>
    <xf numFmtId="0" fontId="2" fillId="0" borderId="1" xfId="0" applyNumberFormat="1" applyFont="1" applyFill="1" applyBorder="1" applyAlignment="1" applyProtection="1">
      <alignment horizontal="left" vertical="center" indent="2"/>
    </xf>
    <xf numFmtId="0" fontId="2" fillId="0" borderId="1" xfId="0" applyNumberFormat="1" applyFont="1" applyFill="1" applyBorder="1" applyAlignment="1" applyProtection="1">
      <alignment horizontal="left" vertical="center" indent="4"/>
    </xf>
    <xf numFmtId="0" fontId="2" fillId="0" borderId="8" xfId="0" applyNumberFormat="1" applyFont="1" applyFill="1" applyBorder="1" applyAlignment="1" applyProtection="1">
      <alignment horizontal="left" vertical="center" indent="4"/>
    </xf>
    <xf numFmtId="0" fontId="2" fillId="0" borderId="8" xfId="0" applyNumberFormat="1" applyFont="1" applyFill="1" applyBorder="1" applyAlignment="1" applyProtection="1">
      <alignment horizontal="left" vertical="center" wrapText="1" indent="4"/>
    </xf>
    <xf numFmtId="0" fontId="2" fillId="0" borderId="3" xfId="0" applyNumberFormat="1" applyFont="1" applyFill="1" applyBorder="1" applyAlignment="1" applyProtection="1">
      <alignment vertical="center" wrapText="1"/>
    </xf>
    <xf numFmtId="0" fontId="2" fillId="0" borderId="4" xfId="0" applyNumberFormat="1" applyFont="1" applyFill="1" applyBorder="1" applyAlignment="1" applyProtection="1">
      <alignment vertical="center" wrapText="1"/>
    </xf>
    <xf numFmtId="4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horizontal="left" vertical="center" indent="15"/>
    </xf>
    <xf numFmtId="0" fontId="2" fillId="0" borderId="8" xfId="0" applyNumberFormat="1" applyFont="1" applyFill="1" applyBorder="1" applyAlignment="1" applyProtection="1">
      <alignment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 wrapText="1" indent="3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2" fillId="0" borderId="9" xfId="0" applyNumberFormat="1" applyFont="1" applyFill="1" applyBorder="1" applyAlignment="1" applyProtection="1">
      <alignment vertical="center" wrapText="1"/>
    </xf>
    <xf numFmtId="0" fontId="2" fillId="0" borderId="9" xfId="0" applyNumberFormat="1" applyFont="1" applyFill="1" applyBorder="1" applyAlignment="1" applyProtection="1">
      <alignment horizontal="center" vertical="center"/>
    </xf>
    <xf numFmtId="4" fontId="2" fillId="0" borderId="9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 indent="8"/>
    </xf>
    <xf numFmtId="0" fontId="2" fillId="0" borderId="6" xfId="0" applyNumberFormat="1" applyFont="1" applyFill="1" applyBorder="1" applyAlignment="1" applyProtection="1">
      <alignment horizontal="left" vertical="center" indent="8"/>
    </xf>
    <xf numFmtId="4" fontId="18" fillId="0" borderId="1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left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indent="10"/>
    </xf>
    <xf numFmtId="0" fontId="2" fillId="0" borderId="1" xfId="0" applyNumberFormat="1" applyFont="1" applyFill="1" applyBorder="1" applyAlignment="1" applyProtection="1">
      <alignment horizontal="left" vertical="center" indent="5"/>
    </xf>
    <xf numFmtId="2" fontId="2" fillId="0" borderId="0" xfId="0" applyNumberFormat="1" applyFont="1" applyFill="1" applyBorder="1" applyAlignment="1" applyProtection="1">
      <alignment horizontal="center" vertical="center"/>
    </xf>
    <xf numFmtId="4" fontId="14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0" fontId="1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vertical="top" wrapText="1"/>
    </xf>
    <xf numFmtId="0" fontId="8" fillId="0" borderId="1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 vertical="center"/>
    </xf>
    <xf numFmtId="0" fontId="2" fillId="0" borderId="5" xfId="0" applyNumberFormat="1" applyFont="1" applyFill="1" applyBorder="1" applyAlignment="1" applyProtection="1">
      <alignment horizontal="left" vertical="center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7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13" fillId="0" borderId="0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top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horizontal="left" vertical="top"/>
    </xf>
    <xf numFmtId="0" fontId="22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justify" vertical="top" wrapText="1"/>
    </xf>
    <xf numFmtId="0" fontId="2" fillId="0" borderId="1" xfId="0" applyNumberFormat="1" applyFont="1" applyFill="1" applyBorder="1" applyAlignment="1" applyProtection="1">
      <alignment vertical="top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left" vertical="center"/>
    </xf>
    <xf numFmtId="0" fontId="12" fillId="2" borderId="0" xfId="0" applyNumberFormat="1" applyFont="1" applyFill="1" applyBorder="1" applyAlignment="1" applyProtection="1">
      <alignment vertical="center"/>
    </xf>
    <xf numFmtId="0" fontId="2" fillId="2" borderId="0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4" fontId="16" fillId="0" borderId="7" xfId="0" applyNumberFormat="1" applyFont="1" applyFill="1" applyBorder="1" applyAlignment="1" applyProtection="1">
      <alignment vertical="center" wrapText="1"/>
    </xf>
    <xf numFmtId="4" fontId="17" fillId="0" borderId="7" xfId="0" applyNumberFormat="1" applyFont="1" applyFill="1" applyBorder="1" applyAlignment="1" applyProtection="1">
      <alignment vertical="center"/>
    </xf>
    <xf numFmtId="164" fontId="2" fillId="0" borderId="5" xfId="0" applyNumberFormat="1" applyFont="1" applyFill="1" applyBorder="1" applyAlignment="1" applyProtection="1">
      <alignment horizontal="center" vertical="center" wrapText="1"/>
    </xf>
    <xf numFmtId="2" fontId="2" fillId="0" borderId="5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top" wrapText="1"/>
    </xf>
    <xf numFmtId="0" fontId="1" fillId="0" borderId="0" xfId="0" applyNumberFormat="1" applyFont="1" applyFill="1" applyBorder="1" applyAlignment="1" applyProtection="1">
      <alignment vertical="top"/>
    </xf>
    <xf numFmtId="1" fontId="2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right" vertical="top"/>
    </xf>
    <xf numFmtId="3" fontId="2" fillId="0" borderId="1" xfId="0" applyNumberFormat="1" applyFont="1" applyFill="1" applyBorder="1" applyAlignment="1" applyProtection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 vertical="center"/>
    </xf>
    <xf numFmtId="1" fontId="2" fillId="0" borderId="2" xfId="0" applyNumberFormat="1" applyFont="1" applyFill="1" applyBorder="1" applyAlignment="1" applyProtection="1">
      <alignment horizontal="center" vertical="center"/>
    </xf>
    <xf numFmtId="1" fontId="2" fillId="0" borderId="6" xfId="0" applyNumberFormat="1" applyFont="1" applyFill="1" applyBorder="1" applyAlignment="1" applyProtection="1">
      <alignment horizontal="center" vertical="center"/>
    </xf>
    <xf numFmtId="1" fontId="2" fillId="0" borderId="9" xfId="0" applyNumberFormat="1" applyFont="1" applyFill="1" applyBorder="1" applyAlignment="1" applyProtection="1">
      <alignment horizontal="center" vertical="center"/>
    </xf>
    <xf numFmtId="1" fontId="2" fillId="0" borderId="5" xfId="0" applyNumberFormat="1" applyFont="1" applyFill="1" applyBorder="1" applyAlignment="1" applyProtection="1">
      <alignment horizontal="center" vertical="center"/>
    </xf>
    <xf numFmtId="1" fontId="2" fillId="0" borderId="11" xfId="0" applyNumberFormat="1" applyFont="1" applyFill="1" applyBorder="1" applyAlignment="1" applyProtection="1">
      <alignment horizontal="center" vertical="center"/>
    </xf>
    <xf numFmtId="3" fontId="2" fillId="0" borderId="2" xfId="0" applyNumberFormat="1" applyFont="1" applyFill="1" applyBorder="1" applyAlignment="1" applyProtection="1">
      <alignment horizontal="center" vertical="center"/>
    </xf>
    <xf numFmtId="3" fontId="2" fillId="0" borderId="10" xfId="0" applyNumberFormat="1" applyFont="1" applyFill="1" applyBorder="1" applyAlignment="1" applyProtection="1">
      <alignment horizontal="center" vertical="center"/>
    </xf>
    <xf numFmtId="3" fontId="2" fillId="0" borderId="3" xfId="0" applyNumberFormat="1" applyFont="1" applyFill="1" applyBorder="1" applyAlignment="1" applyProtection="1">
      <alignment horizontal="center" vertical="center"/>
    </xf>
    <xf numFmtId="3" fontId="2" fillId="0" borderId="6" xfId="0" applyNumberFormat="1" applyFont="1" applyFill="1" applyBorder="1" applyAlignment="1" applyProtection="1">
      <alignment horizontal="center" vertical="center"/>
    </xf>
    <xf numFmtId="3" fontId="2" fillId="0" borderId="9" xfId="0" applyNumberFormat="1" applyFont="1" applyFill="1" applyBorder="1" applyAlignment="1" applyProtection="1">
      <alignment horizontal="center" vertical="center"/>
    </xf>
    <xf numFmtId="1" fontId="2" fillId="0" borderId="5" xfId="0" applyNumberFormat="1" applyFont="1" applyFill="1" applyBorder="1" applyAlignment="1" applyProtection="1">
      <alignment horizontal="center" vertical="center" wrapText="1"/>
    </xf>
    <xf numFmtId="1" fontId="2" fillId="0" borderId="11" xfId="0" applyNumberFormat="1" applyFont="1" applyFill="1" applyBorder="1" applyAlignment="1" applyProtection="1">
      <alignment horizontal="center" vertical="center" wrapText="1"/>
    </xf>
    <xf numFmtId="1" fontId="2" fillId="0" borderId="8" xfId="0" applyNumberFormat="1" applyFont="1" applyFill="1" applyBorder="1" applyAlignment="1" applyProtection="1">
      <alignment horizontal="center" vertical="center"/>
    </xf>
    <xf numFmtId="1" fontId="2" fillId="0" borderId="14" xfId="0" applyNumberFormat="1" applyFont="1" applyFill="1" applyBorder="1" applyAlignment="1" applyProtection="1">
      <alignment horizontal="center" vertical="center"/>
    </xf>
    <xf numFmtId="1" fontId="2" fillId="0" borderId="3" xfId="0" applyNumberFormat="1" applyFont="1" applyFill="1" applyBorder="1" applyAlignment="1" applyProtection="1">
      <alignment horizontal="center" vertical="center"/>
    </xf>
    <xf numFmtId="1" fontId="2" fillId="0" borderId="7" xfId="0" applyNumberFormat="1" applyFont="1" applyFill="1" applyBorder="1" applyAlignment="1" applyProtection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Border="1" applyAlignment="1" applyProtection="1">
      <alignment horizontal="center" vertical="center" wrapText="1"/>
    </xf>
    <xf numFmtId="1" fontId="2" fillId="0" borderId="3" xfId="0" applyNumberFormat="1" applyFont="1" applyFill="1" applyBorder="1" applyAlignment="1" applyProtection="1">
      <alignment horizontal="center" vertical="center" wrapText="1"/>
    </xf>
    <xf numFmtId="3" fontId="2" fillId="0" borderId="8" xfId="0" applyNumberFormat="1" applyFont="1" applyFill="1" applyBorder="1" applyAlignment="1" applyProtection="1">
      <alignment horizontal="center" vertical="center"/>
    </xf>
    <xf numFmtId="3" fontId="2" fillId="0" borderId="14" xfId="0" applyNumberFormat="1" applyFont="1" applyFill="1" applyBorder="1" applyAlignment="1" applyProtection="1">
      <alignment horizontal="center" vertical="center"/>
    </xf>
    <xf numFmtId="3" fontId="2" fillId="0" borderId="5" xfId="0" applyNumberFormat="1" applyFont="1" applyFill="1" applyBorder="1" applyAlignment="1" applyProtection="1">
      <alignment horizontal="center" vertical="center"/>
    </xf>
    <xf numFmtId="3" fontId="2" fillId="0" borderId="11" xfId="0" applyNumberFormat="1" applyFont="1" applyFill="1" applyBorder="1" applyAlignment="1" applyProtection="1">
      <alignment horizontal="center" vertical="center"/>
    </xf>
    <xf numFmtId="1" fontId="2" fillId="0" borderId="10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left" vertical="center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vertical="center" wrapText="1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left" vertical="center"/>
    </xf>
    <xf numFmtId="4" fontId="2" fillId="2" borderId="1" xfId="0" applyNumberFormat="1" applyFont="1" applyFill="1" applyBorder="1" applyAlignment="1" applyProtection="1">
      <alignment horizontal="center" vertical="center"/>
    </xf>
    <xf numFmtId="1" fontId="2" fillId="2" borderId="1" xfId="0" applyNumberFormat="1" applyFont="1" applyFill="1" applyBorder="1" applyAlignment="1" applyProtection="1">
      <alignment horizontal="center" vertical="center"/>
    </xf>
    <xf numFmtId="1" fontId="2" fillId="2" borderId="2" xfId="0" applyNumberFormat="1" applyFont="1" applyFill="1" applyBorder="1" applyAlignment="1" applyProtection="1">
      <alignment horizontal="center" vertical="center"/>
    </xf>
    <xf numFmtId="0" fontId="30" fillId="2" borderId="0" xfId="0" applyNumberFormat="1" applyFont="1" applyFill="1" applyBorder="1" applyAlignment="1" applyProtection="1">
      <alignment vertical="top" wrapText="1"/>
    </xf>
    <xf numFmtId="0" fontId="25" fillId="2" borderId="1" xfId="0" applyNumberFormat="1" applyFont="1" applyFill="1" applyBorder="1" applyAlignment="1" applyProtection="1">
      <alignment vertical="center" wrapText="1"/>
    </xf>
    <xf numFmtId="0" fontId="25" fillId="2" borderId="4" xfId="0" applyNumberFormat="1" applyFont="1" applyFill="1" applyBorder="1" applyAlignment="1" applyProtection="1">
      <alignment horizontal="left" vertical="center"/>
    </xf>
    <xf numFmtId="4" fontId="25" fillId="2" borderId="1" xfId="0" applyNumberFormat="1" applyFont="1" applyFill="1" applyBorder="1" applyAlignment="1" applyProtection="1">
      <alignment horizontal="center" vertical="center"/>
    </xf>
    <xf numFmtId="4" fontId="25" fillId="2" borderId="5" xfId="0" applyNumberFormat="1" applyFont="1" applyFill="1" applyBorder="1" applyAlignment="1" applyProtection="1">
      <alignment horizontal="center" vertical="center" wrapText="1"/>
    </xf>
    <xf numFmtId="0" fontId="25" fillId="2" borderId="1" xfId="0" applyNumberFormat="1" applyFont="1" applyFill="1" applyBorder="1" applyAlignment="1" applyProtection="1">
      <alignment horizontal="left" vertical="center"/>
    </xf>
    <xf numFmtId="0" fontId="12" fillId="0" borderId="5" xfId="0" applyNumberFormat="1" applyFont="1" applyFill="1" applyBorder="1" applyAlignment="1" applyProtection="1">
      <alignment horizontal="center" vertical="center"/>
    </xf>
    <xf numFmtId="0" fontId="2" fillId="2" borderId="0" xfId="0" applyNumberFormat="1" applyFont="1" applyFill="1" applyBorder="1" applyAlignment="1" applyProtection="1">
      <alignment horizontal="center" vertical="center"/>
    </xf>
    <xf numFmtId="0" fontId="12" fillId="2" borderId="0" xfId="0" applyNumberFormat="1" applyFont="1" applyFill="1" applyBorder="1" applyAlignment="1" applyProtection="1">
      <alignment vertical="center" wrapText="1"/>
    </xf>
    <xf numFmtId="0" fontId="12" fillId="2" borderId="0" xfId="0" applyNumberFormat="1" applyFont="1" applyFill="1" applyBorder="1" applyAlignment="1" applyProtection="1"/>
    <xf numFmtId="0" fontId="2" fillId="0" borderId="14" xfId="0" applyNumberFormat="1" applyFont="1" applyFill="1" applyBorder="1" applyAlignment="1" applyProtection="1">
      <alignment vertical="center" wrapText="1"/>
    </xf>
    <xf numFmtId="0" fontId="2" fillId="0" borderId="11" xfId="0" applyNumberFormat="1" applyFont="1" applyFill="1" applyBorder="1" applyAlignment="1" applyProtection="1">
      <alignment vertical="center" wrapText="1"/>
    </xf>
    <xf numFmtId="0" fontId="2" fillId="0" borderId="7" xfId="0" applyNumberFormat="1" applyFont="1" applyFill="1" applyBorder="1" applyAlignment="1" applyProtection="1">
      <alignment vertical="center" wrapText="1"/>
    </xf>
    <xf numFmtId="0" fontId="12" fillId="2" borderId="10" xfId="0" applyNumberFormat="1" applyFont="1" applyFill="1" applyBorder="1" applyAlignment="1" applyProtection="1">
      <alignment vertical="center" wrapText="1"/>
    </xf>
    <xf numFmtId="0" fontId="14" fillId="2" borderId="7" xfId="0" applyNumberFormat="1" applyFont="1" applyFill="1" applyBorder="1" applyAlignment="1" applyProtection="1">
      <alignment vertical="center" wrapText="1"/>
    </xf>
    <xf numFmtId="0" fontId="12" fillId="2" borderId="9" xfId="0" applyNumberFormat="1" applyFont="1" applyFill="1" applyBorder="1" applyAlignment="1" applyProtection="1">
      <alignment vertical="center" wrapText="1"/>
    </xf>
    <xf numFmtId="0" fontId="2" fillId="2" borderId="0" xfId="0" applyNumberFormat="1" applyFont="1" applyFill="1" applyBorder="1" applyAlignment="1" applyProtection="1">
      <alignment vertical="center" wrapText="1"/>
    </xf>
    <xf numFmtId="0" fontId="2" fillId="2" borderId="11" xfId="0" applyNumberFormat="1" applyFont="1" applyFill="1" applyBorder="1" applyAlignment="1" applyProtection="1">
      <alignment vertical="center" wrapText="1"/>
    </xf>
    <xf numFmtId="0" fontId="12" fillId="0" borderId="10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3" fontId="14" fillId="0" borderId="10" xfId="0" applyNumberFormat="1" applyFont="1" applyFill="1" applyBorder="1" applyAlignment="1" applyProtection="1">
      <alignment horizontal="center" vertical="center"/>
    </xf>
    <xf numFmtId="3" fontId="14" fillId="0" borderId="3" xfId="0" applyNumberFormat="1" applyFont="1" applyFill="1" applyBorder="1" applyAlignment="1" applyProtection="1">
      <alignment horizontal="center" vertical="center"/>
    </xf>
    <xf numFmtId="3" fontId="14" fillId="0" borderId="4" xfId="0" applyNumberFormat="1" applyFont="1" applyFill="1" applyBorder="1" applyAlignment="1" applyProtection="1">
      <alignment horizontal="center" vertical="center"/>
    </xf>
    <xf numFmtId="3" fontId="14" fillId="0" borderId="1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3" fontId="14" fillId="0" borderId="8" xfId="0" applyNumberFormat="1" applyFont="1" applyFill="1" applyBorder="1" applyAlignment="1" applyProtection="1">
      <alignment horizontal="center" vertical="center"/>
    </xf>
    <xf numFmtId="3" fontId="14" fillId="0" borderId="5" xfId="0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vertical="center" wrapText="1"/>
    </xf>
    <xf numFmtId="1" fontId="14" fillId="0" borderId="1" xfId="0" applyNumberFormat="1" applyFont="1" applyFill="1" applyBorder="1" applyAlignment="1" applyProtection="1">
      <alignment horizontal="center" vertical="center"/>
    </xf>
    <xf numFmtId="0" fontId="2" fillId="0" borderId="15" xfId="0" applyNumberFormat="1" applyFont="1" applyFill="1" applyBorder="1" applyAlignment="1" applyProtection="1">
      <alignment vertical="center" wrapText="1"/>
    </xf>
    <xf numFmtId="0" fontId="2" fillId="0" borderId="13" xfId="0" applyNumberFormat="1" applyFont="1" applyFill="1" applyBorder="1" applyAlignment="1" applyProtection="1">
      <alignment vertical="center" wrapText="1"/>
    </xf>
    <xf numFmtId="0" fontId="12" fillId="0" borderId="12" xfId="0" applyNumberFormat="1" applyFont="1" applyFill="1" applyBorder="1" applyAlignment="1" applyProtection="1">
      <alignment vertical="center" wrapText="1"/>
    </xf>
    <xf numFmtId="0" fontId="14" fillId="0" borderId="7" xfId="0" applyNumberFormat="1" applyFont="1" applyFill="1" applyBorder="1" applyAlignment="1" applyProtection="1">
      <alignment vertical="center" wrapText="1"/>
    </xf>
    <xf numFmtId="1" fontId="14" fillId="0" borderId="0" xfId="0" applyNumberFormat="1" applyFont="1" applyFill="1" applyBorder="1" applyAlignment="1" applyProtection="1">
      <alignment horizontal="center" vertical="center"/>
    </xf>
    <xf numFmtId="4" fontId="13" fillId="0" borderId="0" xfId="0" applyNumberFormat="1" applyFont="1" applyFill="1" applyBorder="1" applyAlignment="1" applyProtection="1">
      <alignment vertical="center"/>
    </xf>
    <xf numFmtId="1" fontId="14" fillId="0" borderId="6" xfId="0" applyNumberFormat="1" applyFont="1" applyFill="1" applyBorder="1" applyAlignment="1" applyProtection="1">
      <alignment horizontal="center" vertical="center"/>
    </xf>
    <xf numFmtId="1" fontId="14" fillId="0" borderId="5" xfId="0" applyNumberFormat="1" applyFont="1" applyFill="1" applyBorder="1" applyAlignment="1" applyProtection="1">
      <alignment horizontal="center" vertical="center"/>
    </xf>
    <xf numFmtId="1" fontId="14" fillId="0" borderId="5" xfId="0" applyNumberFormat="1" applyFont="1" applyFill="1" applyBorder="1" applyAlignment="1" applyProtection="1">
      <alignment horizontal="center" vertical="center" wrapText="1"/>
    </xf>
    <xf numFmtId="1" fontId="14" fillId="0" borderId="1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vertical="center" wrapText="1"/>
    </xf>
    <xf numFmtId="1" fontId="14" fillId="0" borderId="3" xfId="0" applyNumberFormat="1" applyFont="1" applyFill="1" applyBorder="1" applyAlignment="1" applyProtection="1">
      <alignment horizontal="center" vertical="center"/>
    </xf>
    <xf numFmtId="1" fontId="14" fillId="0" borderId="4" xfId="0" applyNumberFormat="1" applyFont="1" applyFill="1" applyBorder="1" applyAlignment="1" applyProtection="1">
      <alignment horizontal="center" vertical="center"/>
    </xf>
    <xf numFmtId="1" fontId="14" fillId="0" borderId="15" xfId="0" applyNumberFormat="1" applyFont="1" applyFill="1" applyBorder="1" applyAlignment="1" applyProtection="1">
      <alignment horizontal="center" vertical="center"/>
    </xf>
    <xf numFmtId="1" fontId="14" fillId="0" borderId="7" xfId="0" applyNumberFormat="1" applyFont="1" applyFill="1" applyBorder="1" applyAlignment="1" applyProtection="1">
      <alignment horizontal="center" vertical="center"/>
    </xf>
    <xf numFmtId="1" fontId="14" fillId="0" borderId="13" xfId="0" applyNumberFormat="1" applyFont="1" applyFill="1" applyBorder="1" applyAlignment="1" applyProtection="1">
      <alignment horizontal="center" vertical="center"/>
    </xf>
    <xf numFmtId="2" fontId="14" fillId="0" borderId="0" xfId="0" applyNumberFormat="1" applyFont="1" applyFill="1" applyBorder="1" applyAlignment="1" applyProtection="1">
      <alignment horizontal="center" vertical="center"/>
    </xf>
    <xf numFmtId="1" fontId="14" fillId="0" borderId="8" xfId="0" applyNumberFormat="1" applyFont="1" applyFill="1" applyBorder="1" applyAlignment="1" applyProtection="1">
      <alignment horizontal="center" vertical="center"/>
    </xf>
    <xf numFmtId="0" fontId="14" fillId="0" borderId="4" xfId="0" applyNumberFormat="1" applyFont="1" applyFill="1" applyBorder="1" applyAlignment="1" applyProtection="1">
      <alignment vertical="center" wrapText="1"/>
    </xf>
    <xf numFmtId="1" fontId="14" fillId="0" borderId="3" xfId="0" applyNumberFormat="1" applyFont="1" applyFill="1" applyBorder="1" applyAlignment="1" applyProtection="1">
      <alignment horizontal="center" vertical="center" wrapText="1"/>
    </xf>
    <xf numFmtId="4" fontId="31" fillId="0" borderId="7" xfId="0" applyNumberFormat="1" applyFont="1" applyFill="1" applyBorder="1" applyAlignment="1" applyProtection="1">
      <alignment vertical="center" wrapText="1"/>
    </xf>
    <xf numFmtId="4" fontId="31" fillId="0" borderId="13" xfId="0" applyNumberFormat="1" applyFont="1" applyFill="1" applyBorder="1" applyAlignment="1" applyProtection="1">
      <alignment vertical="center" wrapText="1"/>
    </xf>
    <xf numFmtId="4" fontId="32" fillId="0" borderId="7" xfId="0" applyNumberFormat="1" applyFont="1" applyFill="1" applyBorder="1" applyAlignment="1" applyProtection="1">
      <alignment vertical="center"/>
    </xf>
    <xf numFmtId="1" fontId="14" fillId="0" borderId="9" xfId="0" applyNumberFormat="1" applyFont="1" applyFill="1" applyBorder="1" applyAlignment="1" applyProtection="1">
      <alignment horizontal="center" vertical="center"/>
    </xf>
    <xf numFmtId="1" fontId="14" fillId="0" borderId="10" xfId="0" applyNumberFormat="1" applyFont="1" applyFill="1" applyBorder="1" applyAlignment="1" applyProtection="1">
      <alignment horizontal="center" vertical="center"/>
    </xf>
    <xf numFmtId="1" fontId="14" fillId="0" borderId="12" xfId="0" applyNumberFormat="1" applyFont="1" applyFill="1" applyBorder="1" applyAlignment="1" applyProtection="1">
      <alignment horizontal="center" vertical="center"/>
    </xf>
    <xf numFmtId="1" fontId="14" fillId="0" borderId="2" xfId="0" applyNumberFormat="1" applyFont="1" applyFill="1" applyBorder="1" applyAlignment="1" applyProtection="1">
      <alignment horizontal="center" vertical="center"/>
    </xf>
    <xf numFmtId="1" fontId="14" fillId="0" borderId="13" xfId="0" applyNumberFormat="1" applyFont="1" applyFill="1" applyBorder="1" applyAlignment="1" applyProtection="1">
      <alignment horizontal="center" vertical="center" wrapText="1"/>
    </xf>
    <xf numFmtId="1" fontId="14" fillId="0" borderId="2" xfId="0" applyNumberFormat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Border="1" applyAlignment="1" applyProtection="1">
      <alignment vertical="top"/>
    </xf>
    <xf numFmtId="3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1" fontId="14" fillId="0" borderId="6" xfId="0" applyNumberFormat="1" applyFont="1" applyFill="1" applyBorder="1" applyAlignment="1" applyProtection="1">
      <alignment horizontal="center" vertical="center"/>
    </xf>
    <xf numFmtId="1" fontId="14" fillId="0" borderId="8" xfId="0" applyNumberFormat="1" applyFont="1" applyFill="1" applyBorder="1" applyAlignment="1" applyProtection="1">
      <alignment horizontal="center" vertical="center"/>
    </xf>
    <xf numFmtId="1" fontId="14" fillId="0" borderId="5" xfId="0" applyNumberFormat="1" applyFont="1" applyFill="1" applyBorder="1" applyAlignment="1" applyProtection="1">
      <alignment horizontal="center" vertical="center"/>
    </xf>
    <xf numFmtId="1" fontId="14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6" xfId="0" applyNumberFormat="1" applyFont="1" applyFill="1" applyBorder="1" applyAlignment="1" applyProtection="1">
      <alignment horizontal="left" vertical="center"/>
    </xf>
    <xf numFmtId="0" fontId="2" fillId="0" borderId="5" xfId="0" applyNumberFormat="1" applyFont="1" applyFill="1" applyBorder="1" applyAlignment="1" applyProtection="1">
      <alignment horizontal="left" vertical="center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1" fontId="14" fillId="0" borderId="2" xfId="0" applyNumberFormat="1" applyFont="1" applyFill="1" applyBorder="1" applyAlignment="1" applyProtection="1">
      <alignment horizontal="center" vertical="center"/>
    </xf>
    <xf numFmtId="1" fontId="14" fillId="0" borderId="9" xfId="0" applyNumberFormat="1" applyFont="1" applyFill="1" applyBorder="1" applyAlignment="1" applyProtection="1">
      <alignment horizontal="center" vertical="center"/>
    </xf>
    <xf numFmtId="3" fontId="14" fillId="0" borderId="2" xfId="0" applyNumberFormat="1" applyFont="1" applyFill="1" applyBorder="1" applyAlignment="1" applyProtection="1">
      <alignment horizontal="center" vertical="center"/>
    </xf>
    <xf numFmtId="3" fontId="14" fillId="0" borderId="6" xfId="0" applyNumberFormat="1" applyFont="1" applyFill="1" applyBorder="1" applyAlignment="1" applyProtection="1">
      <alignment horizontal="center" vertical="center"/>
    </xf>
    <xf numFmtId="3" fontId="14" fillId="0" borderId="5" xfId="0" applyNumberFormat="1" applyFont="1" applyFill="1" applyBorder="1" applyAlignment="1" applyProtection="1">
      <alignment horizontal="center" vertical="center"/>
    </xf>
    <xf numFmtId="3" fontId="14" fillId="0" borderId="8" xfId="0" applyNumberFormat="1" applyFont="1" applyFill="1" applyBorder="1" applyAlignment="1" applyProtection="1">
      <alignment horizontal="center" vertical="center"/>
    </xf>
    <xf numFmtId="3" fontId="14" fillId="0" borderId="1" xfId="0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vertical="center" wrapText="1"/>
    </xf>
    <xf numFmtId="0" fontId="2" fillId="0" borderId="8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vertical="center" wrapText="1"/>
    </xf>
    <xf numFmtId="0" fontId="2" fillId="0" borderId="2" xfId="0" applyNumberFormat="1" applyFont="1" applyFill="1" applyBorder="1" applyAlignment="1" applyProtection="1">
      <alignment horizontal="left" vertical="top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1" fontId="14" fillId="0" borderId="11" xfId="0" applyNumberFormat="1" applyFont="1" applyFill="1" applyBorder="1" applyAlignment="1" applyProtection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4" fontId="12" fillId="0" borderId="0" xfId="0" applyNumberFormat="1" applyFont="1" applyFill="1" applyBorder="1" applyAlignment="1" applyProtection="1">
      <alignment horizontal="center" vertical="center"/>
    </xf>
    <xf numFmtId="1" fontId="14" fillId="0" borderId="14" xfId="0" applyNumberFormat="1" applyFont="1" applyFill="1" applyBorder="1" applyAlignment="1" applyProtection="1">
      <alignment horizontal="center" vertical="center"/>
    </xf>
    <xf numFmtId="0" fontId="2" fillId="2" borderId="7" xfId="0" applyNumberFormat="1" applyFont="1" applyFill="1" applyBorder="1" applyAlignment="1" applyProtection="1">
      <alignment horizontal="left" vertical="center" wrapText="1"/>
    </xf>
    <xf numFmtId="0" fontId="2" fillId="2" borderId="13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left" vertical="top" wrapText="1"/>
    </xf>
    <xf numFmtId="43" fontId="2" fillId="0" borderId="6" xfId="1" applyFont="1" applyFill="1" applyBorder="1" applyAlignment="1" applyProtection="1">
      <alignment horizontal="left" vertical="center" wrapText="1"/>
    </xf>
    <xf numFmtId="43" fontId="2" fillId="0" borderId="5" xfId="1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0" fontId="12" fillId="2" borderId="7" xfId="0" applyNumberFormat="1" applyFont="1" applyFill="1" applyBorder="1" applyAlignment="1" applyProtection="1">
      <alignment horizontal="left" vertical="center" wrapText="1"/>
    </xf>
    <xf numFmtId="3" fontId="2" fillId="0" borderId="1" xfId="0" applyNumberFormat="1" applyFont="1" applyFill="1" applyBorder="1" applyAlignment="1" applyProtection="1">
      <alignment horizontal="center" vertical="center" wrapText="1"/>
    </xf>
    <xf numFmtId="0" fontId="27" fillId="0" borderId="0" xfId="0" applyNumberFormat="1" applyFont="1" applyFill="1" applyBorder="1" applyAlignment="1" applyProtection="1">
      <alignment horizontal="center" vertical="top" wrapText="1"/>
    </xf>
    <xf numFmtId="0" fontId="30" fillId="2" borderId="0" xfId="0" applyNumberFormat="1" applyFont="1" applyFill="1" applyBorder="1" applyAlignment="1" applyProtection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 vertical="center"/>
    </xf>
    <xf numFmtId="0" fontId="25" fillId="2" borderId="6" xfId="0" applyNumberFormat="1" applyFont="1" applyFill="1" applyBorder="1" applyAlignment="1" applyProtection="1">
      <alignment horizontal="left" vertical="center" wrapText="1"/>
    </xf>
    <xf numFmtId="0" fontId="25" fillId="2" borderId="8" xfId="0" applyNumberFormat="1" applyFont="1" applyFill="1" applyBorder="1" applyAlignment="1" applyProtection="1">
      <alignment horizontal="left" vertical="center" wrapText="1"/>
    </xf>
    <xf numFmtId="0" fontId="25" fillId="2" borderId="5" xfId="0" applyNumberFormat="1" applyFont="1" applyFill="1" applyBorder="1" applyAlignment="1" applyProtection="1">
      <alignment horizontal="left" vertical="center" wrapText="1"/>
    </xf>
    <xf numFmtId="0" fontId="25" fillId="2" borderId="6" xfId="0" applyNumberFormat="1" applyFont="1" applyFill="1" applyBorder="1" applyAlignment="1" applyProtection="1">
      <alignment horizontal="center" vertical="center" wrapText="1"/>
    </xf>
    <xf numFmtId="0" fontId="25" fillId="2" borderId="8" xfId="0" applyNumberFormat="1" applyFont="1" applyFill="1" applyBorder="1" applyAlignment="1" applyProtection="1">
      <alignment horizontal="center" vertical="center" wrapText="1"/>
    </xf>
    <xf numFmtId="0" fontId="25" fillId="2" borderId="5" xfId="0" applyNumberFormat="1" applyFont="1" applyFill="1" applyBorder="1" applyAlignment="1" applyProtection="1">
      <alignment horizontal="center" vertical="center" wrapText="1"/>
    </xf>
    <xf numFmtId="4" fontId="25" fillId="2" borderId="6" xfId="0" applyNumberFormat="1" applyFont="1" applyFill="1" applyBorder="1" applyAlignment="1" applyProtection="1">
      <alignment horizontal="center" vertical="center"/>
    </xf>
    <xf numFmtId="4" fontId="25" fillId="2" borderId="8" xfId="0" applyNumberFormat="1" applyFont="1" applyFill="1" applyBorder="1" applyAlignment="1" applyProtection="1">
      <alignment horizontal="center" vertical="center"/>
    </xf>
    <xf numFmtId="4" fontId="25" fillId="2" borderId="5" xfId="0" applyNumberFormat="1" applyFont="1" applyFill="1" applyBorder="1" applyAlignment="1" applyProtection="1">
      <alignment horizontal="center" vertical="center"/>
    </xf>
    <xf numFmtId="1" fontId="25" fillId="2" borderId="6" xfId="0" applyNumberFormat="1" applyFont="1" applyFill="1" applyBorder="1" applyAlignment="1" applyProtection="1">
      <alignment horizontal="center" vertical="center"/>
    </xf>
    <xf numFmtId="1" fontId="25" fillId="2" borderId="8" xfId="0" applyNumberFormat="1" applyFont="1" applyFill="1" applyBorder="1" applyAlignment="1" applyProtection="1">
      <alignment horizontal="center" vertical="center"/>
    </xf>
    <xf numFmtId="1" fontId="25" fillId="2" borderId="5" xfId="0" applyNumberFormat="1" applyFont="1" applyFill="1" applyBorder="1" applyAlignment="1" applyProtection="1">
      <alignment horizontal="center" vertical="center"/>
    </xf>
    <xf numFmtId="1" fontId="25" fillId="2" borderId="9" xfId="0" applyNumberFormat="1" applyFont="1" applyFill="1" applyBorder="1" applyAlignment="1" applyProtection="1">
      <alignment horizontal="center" vertical="center"/>
    </xf>
    <xf numFmtId="1" fontId="25" fillId="2" borderId="14" xfId="0" applyNumberFormat="1" applyFont="1" applyFill="1" applyBorder="1" applyAlignment="1" applyProtection="1">
      <alignment horizontal="center" vertical="center"/>
    </xf>
    <xf numFmtId="1" fontId="25" fillId="2" borderId="1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center" vertical="center"/>
    </xf>
    <xf numFmtId="4" fontId="2" fillId="0" borderId="6" xfId="0" applyNumberFormat="1" applyFont="1" applyFill="1" applyBorder="1" applyAlignment="1" applyProtection="1">
      <alignment horizontal="center" vertical="center"/>
    </xf>
    <xf numFmtId="4" fontId="2" fillId="0" borderId="5" xfId="0" applyNumberFormat="1" applyFont="1" applyFill="1" applyBorder="1" applyAlignment="1" applyProtection="1">
      <alignment horizontal="center" vertical="center"/>
    </xf>
    <xf numFmtId="1" fontId="2" fillId="0" borderId="6" xfId="0" applyNumberFormat="1" applyFont="1" applyFill="1" applyBorder="1" applyAlignment="1" applyProtection="1">
      <alignment horizontal="center" vertical="center"/>
    </xf>
    <xf numFmtId="1" fontId="2" fillId="0" borderId="8" xfId="0" applyNumberFormat="1" applyFont="1" applyFill="1" applyBorder="1" applyAlignment="1" applyProtection="1">
      <alignment horizontal="center" vertical="center"/>
    </xf>
    <xf numFmtId="1" fontId="2" fillId="0" borderId="5" xfId="0" applyNumberFormat="1" applyFont="1" applyFill="1" applyBorder="1" applyAlignment="1" applyProtection="1">
      <alignment horizontal="center" vertical="center"/>
    </xf>
    <xf numFmtId="3" fontId="2" fillId="0" borderId="6" xfId="0" applyNumberFormat="1" applyFont="1" applyFill="1" applyBorder="1" applyAlignment="1" applyProtection="1">
      <alignment horizontal="center" vertical="center"/>
    </xf>
    <xf numFmtId="3" fontId="2" fillId="0" borderId="5" xfId="0" applyNumberFormat="1" applyFont="1" applyFill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0" fontId="12" fillId="0" borderId="7" xfId="0" applyNumberFormat="1" applyFont="1" applyFill="1" applyBorder="1" applyAlignment="1" applyProtection="1">
      <alignment horizontal="left" vertical="center" wrapText="1"/>
    </xf>
    <xf numFmtId="3" fontId="15" fillId="0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0" fontId="8" fillId="0" borderId="8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1" fontId="2" fillId="0" borderId="9" xfId="0" applyNumberFormat="1" applyFont="1" applyFill="1" applyBorder="1" applyAlignment="1" applyProtection="1">
      <alignment horizontal="center" vertical="center"/>
    </xf>
    <xf numFmtId="1" fontId="2" fillId="0" borderId="14" xfId="0" applyNumberFormat="1" applyFont="1" applyFill="1" applyBorder="1" applyAlignment="1" applyProtection="1">
      <alignment horizontal="center" vertical="center"/>
    </xf>
    <xf numFmtId="1" fontId="2" fillId="0" borderId="2" xfId="0" applyNumberFormat="1" applyFont="1" applyFill="1" applyBorder="1" applyAlignment="1" applyProtection="1">
      <alignment horizontal="center" vertical="center"/>
    </xf>
    <xf numFmtId="1" fontId="2" fillId="2" borderId="9" xfId="0" applyNumberFormat="1" applyFont="1" applyFill="1" applyBorder="1" applyAlignment="1" applyProtection="1">
      <alignment horizontal="center" vertical="center"/>
    </xf>
    <xf numFmtId="1" fontId="2" fillId="2" borderId="11" xfId="0" applyNumberFormat="1" applyFont="1" applyFill="1" applyBorder="1" applyAlignment="1" applyProtection="1">
      <alignment horizontal="center" vertical="center"/>
    </xf>
    <xf numFmtId="1" fontId="2" fillId="2" borderId="6" xfId="0" applyNumberFormat="1" applyFont="1" applyFill="1" applyBorder="1" applyAlignment="1" applyProtection="1">
      <alignment horizontal="center" vertical="center"/>
    </xf>
    <xf numFmtId="1" fontId="2" fillId="2" borderId="5" xfId="0" applyNumberFormat="1" applyFont="1" applyFill="1" applyBorder="1" applyAlignment="1" applyProtection="1">
      <alignment horizontal="center" vertical="center"/>
    </xf>
    <xf numFmtId="1" fontId="2" fillId="0" borderId="11" xfId="0" applyNumberFormat="1" applyFont="1" applyFill="1" applyBorder="1" applyAlignment="1" applyProtection="1">
      <alignment horizontal="center" vertical="center"/>
    </xf>
    <xf numFmtId="4" fontId="2" fillId="0" borderId="8" xfId="0" applyNumberFormat="1" applyFont="1" applyFill="1" applyBorder="1" applyAlignment="1" applyProtection="1">
      <alignment horizontal="center" vertical="center"/>
    </xf>
    <xf numFmtId="3" fontId="2" fillId="0" borderId="2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3" fontId="2" fillId="0" borderId="8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left" vertical="center" wrapText="1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>
      <alignment horizontal="left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left" vertical="top" wrapText="1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1" fontId="10" fillId="0" borderId="6" xfId="0" applyNumberFormat="1" applyFont="1" applyFill="1" applyBorder="1" applyAlignment="1" applyProtection="1">
      <alignment horizontal="center" vertical="center"/>
    </xf>
    <xf numFmtId="1" fontId="10" fillId="0" borderId="8" xfId="0" applyNumberFormat="1" applyFont="1" applyFill="1" applyBorder="1" applyAlignment="1" applyProtection="1">
      <alignment horizontal="center" vertical="center"/>
    </xf>
    <xf numFmtId="1" fontId="10" fillId="0" borderId="5" xfId="0" applyNumberFormat="1" applyFont="1" applyFill="1" applyBorder="1" applyAlignment="1" applyProtection="1">
      <alignment horizontal="center" vertical="center"/>
    </xf>
    <xf numFmtId="0" fontId="12" fillId="0" borderId="10" xfId="0" applyNumberFormat="1" applyFont="1" applyFill="1" applyBorder="1" applyAlignment="1" applyProtection="1">
      <alignment horizontal="left" vertical="center" wrapText="1"/>
    </xf>
    <xf numFmtId="3" fontId="2" fillId="0" borderId="9" xfId="0" applyNumberFormat="1" applyFont="1" applyFill="1" applyBorder="1" applyAlignment="1" applyProtection="1">
      <alignment horizontal="center" vertical="center"/>
    </xf>
    <xf numFmtId="3" fontId="2" fillId="0" borderId="14" xfId="0" applyNumberFormat="1" applyFont="1" applyFill="1" applyBorder="1" applyAlignment="1" applyProtection="1">
      <alignment horizontal="center" vertical="center"/>
    </xf>
    <xf numFmtId="3" fontId="2" fillId="0" borderId="11" xfId="0" applyNumberFormat="1" applyFont="1" applyFill="1" applyBorder="1" applyAlignment="1" applyProtection="1">
      <alignment horizontal="center" vertical="center"/>
    </xf>
    <xf numFmtId="4" fontId="2" fillId="2" borderId="1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Alignment="1" applyProtection="1">
      <alignment horizontal="left" vertical="center" wrapText="1"/>
    </xf>
    <xf numFmtId="0" fontId="12" fillId="0" borderId="3" xfId="0" applyNumberFormat="1" applyFont="1" applyFill="1" applyBorder="1" applyAlignment="1" applyProtection="1">
      <alignment horizontal="left" vertical="center" wrapText="1"/>
    </xf>
    <xf numFmtId="4" fontId="2" fillId="0" borderId="6" xfId="0" applyNumberFormat="1" applyFont="1" applyFill="1" applyBorder="1" applyAlignment="1" applyProtection="1">
      <alignment horizontal="center" vertical="center" wrapText="1"/>
    </xf>
    <xf numFmtId="4" fontId="2" fillId="0" borderId="5" xfId="0" applyNumberFormat="1" applyFont="1" applyFill="1" applyBorder="1" applyAlignment="1" applyProtection="1">
      <alignment horizontal="center" vertical="center" wrapText="1"/>
    </xf>
    <xf numFmtId="4" fontId="2" fillId="2" borderId="6" xfId="0" applyNumberFormat="1" applyFont="1" applyFill="1" applyBorder="1" applyAlignment="1" applyProtection="1">
      <alignment horizontal="center" vertical="center"/>
    </xf>
    <xf numFmtId="4" fontId="2" fillId="2" borderId="5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15" xfId="0" applyNumberFormat="1" applyFont="1" applyFill="1" applyBorder="1" applyAlignment="1" applyProtection="1">
      <alignment horizontal="left" vertical="center" wrapText="1"/>
    </xf>
    <xf numFmtId="0" fontId="2" fillId="0" borderId="1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center" vertical="center"/>
    </xf>
    <xf numFmtId="0" fontId="2" fillId="0" borderId="15" xfId="0" applyNumberFormat="1" applyFont="1" applyFill="1" applyBorder="1" applyAlignment="1" applyProtection="1">
      <alignment horizontal="center" vertical="center"/>
    </xf>
    <xf numFmtId="0" fontId="2" fillId="0" borderId="13" xfId="0" applyNumberFormat="1" applyFont="1" applyFill="1" applyBorder="1" applyAlignment="1" applyProtection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A83FE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F1430"/>
  <sheetViews>
    <sheetView tabSelected="1" view="pageBreakPreview" zoomScale="85" zoomScaleNormal="90" zoomScaleSheetLayoutView="85" workbookViewId="0">
      <selection activeCell="C1424" sqref="C1424"/>
    </sheetView>
  </sheetViews>
  <sheetFormatPr defaultRowHeight="15" x14ac:dyDescent="0.2"/>
  <cols>
    <col min="1" max="1" width="81.140625" style="1" customWidth="1"/>
    <col min="2" max="2" width="11.85546875" style="2" customWidth="1"/>
    <col min="3" max="4" width="15.140625" style="212" customWidth="1"/>
    <col min="5" max="16384" width="9.140625" style="110"/>
  </cols>
  <sheetData>
    <row r="1" spans="1:6" ht="24.75" customHeight="1" x14ac:dyDescent="0.2">
      <c r="A1" s="117" t="s">
        <v>294</v>
      </c>
      <c r="B1" s="172"/>
    </row>
    <row r="2" spans="1:6" ht="24" customHeight="1" x14ac:dyDescent="0.2">
      <c r="A2" s="290" t="s">
        <v>608</v>
      </c>
      <c r="B2" s="290"/>
    </row>
    <row r="3" spans="1:6" ht="20.25" customHeight="1" x14ac:dyDescent="0.2">
      <c r="A3" s="248" t="s">
        <v>358</v>
      </c>
      <c r="B3" s="251" t="s">
        <v>82</v>
      </c>
      <c r="C3" s="267" t="s">
        <v>1259</v>
      </c>
      <c r="D3" s="267"/>
    </row>
    <row r="4" spans="1:6" ht="22.5" customHeight="1" x14ac:dyDescent="0.2">
      <c r="A4" s="249"/>
      <c r="B4" s="252"/>
      <c r="C4" s="291" t="s">
        <v>1260</v>
      </c>
      <c r="D4" s="291" t="s">
        <v>1261</v>
      </c>
    </row>
    <row r="5" spans="1:6" ht="24.75" customHeight="1" x14ac:dyDescent="0.2">
      <c r="A5" s="249"/>
      <c r="B5" s="252"/>
      <c r="C5" s="291"/>
      <c r="D5" s="291"/>
    </row>
    <row r="6" spans="1:6" ht="32.25" customHeight="1" x14ac:dyDescent="0.2">
      <c r="A6" s="250"/>
      <c r="B6" s="253"/>
      <c r="C6" s="238" t="s">
        <v>1262</v>
      </c>
      <c r="D6" s="238" t="s">
        <v>1263</v>
      </c>
    </row>
    <row r="7" spans="1:6" ht="54" customHeight="1" x14ac:dyDescent="0.2">
      <c r="A7" s="32" t="s">
        <v>948</v>
      </c>
      <c r="B7" s="196" t="s">
        <v>295</v>
      </c>
      <c r="C7" s="207">
        <v>3873</v>
      </c>
      <c r="D7" s="207">
        <v>4021</v>
      </c>
      <c r="E7" s="237"/>
      <c r="F7" s="237"/>
    </row>
    <row r="8" spans="1:6" ht="37.5" customHeight="1" x14ac:dyDescent="0.2">
      <c r="A8" s="33" t="s">
        <v>949</v>
      </c>
      <c r="B8" s="196" t="s">
        <v>295</v>
      </c>
      <c r="C8" s="207">
        <v>11618</v>
      </c>
      <c r="D8" s="207"/>
      <c r="E8" s="237"/>
      <c r="F8" s="237"/>
    </row>
    <row r="9" spans="1:6" ht="42" customHeight="1" x14ac:dyDescent="0.2">
      <c r="A9" s="33" t="s">
        <v>950</v>
      </c>
      <c r="B9" s="196" t="s">
        <v>295</v>
      </c>
      <c r="C9" s="207">
        <v>3227</v>
      </c>
      <c r="D9" s="207"/>
      <c r="E9" s="237"/>
      <c r="F9" s="237"/>
    </row>
    <row r="10" spans="1:6" ht="38.25" customHeight="1" x14ac:dyDescent="0.2">
      <c r="A10" s="33" t="s">
        <v>481</v>
      </c>
      <c r="B10" s="196" t="s">
        <v>295</v>
      </c>
      <c r="C10" s="207">
        <v>3873</v>
      </c>
      <c r="D10" s="207">
        <v>4021</v>
      </c>
      <c r="E10" s="237"/>
      <c r="F10" s="237"/>
    </row>
    <row r="11" spans="1:6" ht="33.75" customHeight="1" x14ac:dyDescent="0.2">
      <c r="A11" s="33" t="s">
        <v>951</v>
      </c>
      <c r="B11" s="196" t="s">
        <v>295</v>
      </c>
      <c r="C11" s="207">
        <v>6455</v>
      </c>
      <c r="D11" s="207">
        <v>6702</v>
      </c>
      <c r="E11" s="237"/>
      <c r="F11" s="237"/>
    </row>
    <row r="12" spans="1:6" ht="33.75" customHeight="1" x14ac:dyDescent="0.2">
      <c r="A12" s="33" t="s">
        <v>1102</v>
      </c>
      <c r="B12" s="196" t="s">
        <v>295</v>
      </c>
      <c r="C12" s="207">
        <v>3873</v>
      </c>
      <c r="D12" s="207">
        <v>4021</v>
      </c>
      <c r="E12" s="237"/>
      <c r="F12" s="237"/>
    </row>
    <row r="13" spans="1:6" ht="37.5" customHeight="1" x14ac:dyDescent="0.2">
      <c r="A13" s="33" t="s">
        <v>952</v>
      </c>
      <c r="B13" s="196" t="s">
        <v>295</v>
      </c>
      <c r="C13" s="207">
        <v>1936</v>
      </c>
      <c r="D13" s="207">
        <v>2011</v>
      </c>
      <c r="E13" s="237"/>
      <c r="F13" s="237"/>
    </row>
    <row r="14" spans="1:6" ht="29.25" customHeight="1" x14ac:dyDescent="0.2">
      <c r="A14" s="33" t="s">
        <v>953</v>
      </c>
      <c r="B14" s="196" t="s">
        <v>202</v>
      </c>
      <c r="C14" s="207">
        <v>1936</v>
      </c>
      <c r="D14" s="207"/>
      <c r="E14" s="237"/>
      <c r="F14" s="237"/>
    </row>
    <row r="15" spans="1:6" ht="50.25" customHeight="1" x14ac:dyDescent="0.2">
      <c r="A15" s="33" t="s">
        <v>954</v>
      </c>
      <c r="B15" s="196" t="s">
        <v>730</v>
      </c>
      <c r="C15" s="207">
        <v>645</v>
      </c>
      <c r="D15" s="207">
        <v>670</v>
      </c>
      <c r="E15" s="237"/>
      <c r="F15" s="237"/>
    </row>
    <row r="16" spans="1:6" ht="37.5" customHeight="1" x14ac:dyDescent="0.2">
      <c r="A16" s="33" t="s">
        <v>955</v>
      </c>
      <c r="B16" s="196" t="s">
        <v>295</v>
      </c>
      <c r="C16" s="207">
        <v>968</v>
      </c>
      <c r="D16" s="207">
        <v>1005</v>
      </c>
      <c r="E16" s="237"/>
      <c r="F16" s="237"/>
    </row>
    <row r="17" spans="1:6" ht="34.5" customHeight="1" x14ac:dyDescent="0.2">
      <c r="A17" s="34" t="s">
        <v>956</v>
      </c>
      <c r="B17" s="196" t="s">
        <v>295</v>
      </c>
      <c r="C17" s="207">
        <v>645</v>
      </c>
      <c r="D17" s="207">
        <v>670</v>
      </c>
      <c r="E17" s="237"/>
      <c r="F17" s="237"/>
    </row>
    <row r="18" spans="1:6" ht="34.5" customHeight="1" x14ac:dyDescent="0.2">
      <c r="A18" s="33" t="s">
        <v>957</v>
      </c>
      <c r="B18" s="196" t="s">
        <v>295</v>
      </c>
      <c r="C18" s="207">
        <v>387</v>
      </c>
      <c r="D18" s="207">
        <v>402</v>
      </c>
      <c r="E18" s="237"/>
      <c r="F18" s="237"/>
    </row>
    <row r="19" spans="1:6" ht="42" customHeight="1" x14ac:dyDescent="0.2">
      <c r="A19" s="33" t="s">
        <v>958</v>
      </c>
      <c r="B19" s="196" t="s">
        <v>295</v>
      </c>
      <c r="C19" s="207">
        <v>5164</v>
      </c>
      <c r="D19" s="207">
        <v>5362</v>
      </c>
      <c r="E19" s="237"/>
      <c r="F19" s="237"/>
    </row>
    <row r="20" spans="1:6" ht="56.25" customHeight="1" x14ac:dyDescent="0.2">
      <c r="A20" s="34" t="s">
        <v>959</v>
      </c>
      <c r="B20" s="196" t="s">
        <v>295</v>
      </c>
      <c r="C20" s="207">
        <v>1936</v>
      </c>
      <c r="D20" s="207">
        <v>2011</v>
      </c>
      <c r="E20" s="237"/>
      <c r="F20" s="237"/>
    </row>
    <row r="21" spans="1:6" ht="33.75" customHeight="1" x14ac:dyDescent="0.2">
      <c r="A21" s="33" t="s">
        <v>960</v>
      </c>
      <c r="B21" s="196" t="s">
        <v>295</v>
      </c>
      <c r="C21" s="207">
        <v>5809</v>
      </c>
      <c r="D21" s="207"/>
      <c r="E21" s="237"/>
      <c r="F21" s="237"/>
    </row>
    <row r="22" spans="1:6" ht="43.5" customHeight="1" x14ac:dyDescent="0.2">
      <c r="A22" s="33" t="s">
        <v>961</v>
      </c>
      <c r="B22" s="196" t="s">
        <v>295</v>
      </c>
      <c r="C22" s="207">
        <v>1614</v>
      </c>
      <c r="D22" s="207"/>
      <c r="E22" s="237"/>
      <c r="F22" s="237"/>
    </row>
    <row r="23" spans="1:6" ht="39.75" customHeight="1" x14ac:dyDescent="0.2">
      <c r="A23" s="33" t="s">
        <v>962</v>
      </c>
      <c r="B23" s="196" t="s">
        <v>730</v>
      </c>
      <c r="C23" s="207">
        <v>1936</v>
      </c>
      <c r="D23" s="207">
        <v>2011</v>
      </c>
      <c r="E23" s="237"/>
      <c r="F23" s="237"/>
    </row>
    <row r="24" spans="1:6" ht="39.75" customHeight="1" x14ac:dyDescent="0.2">
      <c r="A24" s="33" t="s">
        <v>963</v>
      </c>
      <c r="B24" s="196" t="s">
        <v>295</v>
      </c>
      <c r="C24" s="207">
        <v>1936</v>
      </c>
      <c r="D24" s="207">
        <v>2011</v>
      </c>
      <c r="E24" s="237"/>
      <c r="F24" s="237"/>
    </row>
    <row r="25" spans="1:6" ht="37.5" customHeight="1" x14ac:dyDescent="0.2">
      <c r="A25" s="33" t="s">
        <v>964</v>
      </c>
      <c r="B25" s="196" t="s">
        <v>295</v>
      </c>
      <c r="C25" s="207">
        <v>968</v>
      </c>
      <c r="D25" s="207">
        <v>1005</v>
      </c>
      <c r="E25" s="237"/>
      <c r="F25" s="237"/>
    </row>
    <row r="26" spans="1:6" ht="37.5" customHeight="1" x14ac:dyDescent="0.2">
      <c r="A26" s="33" t="s">
        <v>965</v>
      </c>
      <c r="B26" s="196" t="s">
        <v>295</v>
      </c>
      <c r="C26" s="207">
        <v>2582</v>
      </c>
      <c r="D26" s="207">
        <v>2681</v>
      </c>
      <c r="E26" s="237"/>
      <c r="F26" s="237"/>
    </row>
    <row r="27" spans="1:6" ht="35.25" customHeight="1" x14ac:dyDescent="0.2">
      <c r="A27" s="33" t="s">
        <v>966</v>
      </c>
      <c r="B27" s="196" t="s">
        <v>202</v>
      </c>
      <c r="C27" s="207">
        <v>1291</v>
      </c>
      <c r="D27" s="207"/>
      <c r="E27" s="237"/>
      <c r="F27" s="237"/>
    </row>
    <row r="28" spans="1:6" ht="51" customHeight="1" x14ac:dyDescent="0.2">
      <c r="A28" s="33" t="s">
        <v>967</v>
      </c>
      <c r="B28" s="196" t="s">
        <v>730</v>
      </c>
      <c r="C28" s="207">
        <v>226</v>
      </c>
      <c r="D28" s="207">
        <v>235</v>
      </c>
      <c r="E28" s="237"/>
      <c r="F28" s="237"/>
    </row>
    <row r="29" spans="1:6" ht="36.75" customHeight="1" x14ac:dyDescent="0.2">
      <c r="A29" s="33" t="s">
        <v>968</v>
      </c>
      <c r="B29" s="196" t="s">
        <v>295</v>
      </c>
      <c r="C29" s="207">
        <v>484</v>
      </c>
      <c r="D29" s="207">
        <v>503</v>
      </c>
      <c r="E29" s="237"/>
      <c r="F29" s="237"/>
    </row>
    <row r="30" spans="1:6" ht="40.5" customHeight="1" x14ac:dyDescent="0.2">
      <c r="A30" s="33" t="s">
        <v>969</v>
      </c>
      <c r="B30" s="196" t="s">
        <v>295</v>
      </c>
      <c r="C30" s="207">
        <v>1743</v>
      </c>
      <c r="D30" s="207">
        <v>1810</v>
      </c>
      <c r="E30" s="237"/>
      <c r="F30" s="237"/>
    </row>
    <row r="31" spans="1:6" ht="37.5" customHeight="1" x14ac:dyDescent="0.2">
      <c r="A31" s="46" t="s">
        <v>76</v>
      </c>
      <c r="B31" s="61"/>
      <c r="C31" s="61"/>
      <c r="D31" s="61"/>
      <c r="E31" s="237"/>
      <c r="F31" s="237"/>
    </row>
    <row r="32" spans="1:6" ht="37.5" customHeight="1" x14ac:dyDescent="0.2">
      <c r="A32" s="33" t="s">
        <v>1163</v>
      </c>
      <c r="B32" s="196" t="s">
        <v>295</v>
      </c>
      <c r="C32" s="207">
        <v>1310</v>
      </c>
      <c r="D32" s="207">
        <v>1361</v>
      </c>
      <c r="E32" s="237"/>
      <c r="F32" s="237"/>
    </row>
    <row r="33" spans="1:6" ht="37.5" customHeight="1" x14ac:dyDescent="0.2">
      <c r="A33" s="33" t="s">
        <v>1164</v>
      </c>
      <c r="B33" s="196" t="s">
        <v>295</v>
      </c>
      <c r="C33" s="207">
        <v>2053</v>
      </c>
      <c r="D33" s="207"/>
      <c r="E33" s="237"/>
      <c r="F33" s="237"/>
    </row>
    <row r="34" spans="1:6" ht="30.75" customHeight="1" x14ac:dyDescent="0.2">
      <c r="A34" s="173" t="s">
        <v>77</v>
      </c>
      <c r="C34" s="213"/>
      <c r="D34" s="213"/>
      <c r="E34" s="237"/>
      <c r="F34" s="237"/>
    </row>
    <row r="35" spans="1:6" ht="54.75" customHeight="1" x14ac:dyDescent="0.2">
      <c r="A35" s="190" t="s">
        <v>970</v>
      </c>
      <c r="B35" s="196" t="s">
        <v>295</v>
      </c>
      <c r="C35" s="207">
        <v>1936</v>
      </c>
      <c r="D35" s="207">
        <v>2011</v>
      </c>
      <c r="E35" s="237"/>
      <c r="F35" s="237"/>
    </row>
    <row r="36" spans="1:6" ht="35.25" customHeight="1" x14ac:dyDescent="0.2">
      <c r="A36" s="190" t="s">
        <v>971</v>
      </c>
      <c r="B36" s="196" t="s">
        <v>295</v>
      </c>
      <c r="C36" s="207">
        <v>5809</v>
      </c>
      <c r="D36" s="207"/>
      <c r="E36" s="237"/>
      <c r="F36" s="237"/>
    </row>
    <row r="37" spans="1:6" ht="42.75" customHeight="1" x14ac:dyDescent="0.2">
      <c r="A37" s="190" t="s">
        <v>972</v>
      </c>
      <c r="B37" s="196" t="s">
        <v>295</v>
      </c>
      <c r="C37" s="207">
        <v>1614</v>
      </c>
      <c r="D37" s="207"/>
      <c r="E37" s="237"/>
      <c r="F37" s="237"/>
    </row>
    <row r="38" spans="1:6" ht="45" customHeight="1" x14ac:dyDescent="0.2">
      <c r="A38" s="190" t="s">
        <v>78</v>
      </c>
      <c r="B38" s="196" t="s">
        <v>295</v>
      </c>
      <c r="C38" s="207">
        <v>1936</v>
      </c>
      <c r="D38" s="207">
        <v>2011</v>
      </c>
      <c r="E38" s="237"/>
      <c r="F38" s="237"/>
    </row>
    <row r="39" spans="1:6" ht="44.25" customHeight="1" x14ac:dyDescent="0.2">
      <c r="A39" s="190" t="s">
        <v>168</v>
      </c>
      <c r="B39" s="196" t="s">
        <v>295</v>
      </c>
      <c r="C39" s="207">
        <v>3227</v>
      </c>
      <c r="D39" s="207">
        <v>3351</v>
      </c>
      <c r="E39" s="237"/>
      <c r="F39" s="237"/>
    </row>
    <row r="40" spans="1:6" ht="44.25" customHeight="1" x14ac:dyDescent="0.2">
      <c r="A40" s="33" t="s">
        <v>843</v>
      </c>
      <c r="B40" s="196" t="s">
        <v>295</v>
      </c>
      <c r="C40" s="207">
        <v>2582</v>
      </c>
      <c r="D40" s="207">
        <v>2681</v>
      </c>
      <c r="E40" s="237"/>
      <c r="F40" s="237"/>
    </row>
    <row r="41" spans="1:6" ht="48.75" customHeight="1" x14ac:dyDescent="0.2">
      <c r="A41" s="33" t="s">
        <v>273</v>
      </c>
      <c r="B41" s="196" t="s">
        <v>295</v>
      </c>
      <c r="C41" s="207">
        <v>968</v>
      </c>
      <c r="D41" s="207">
        <v>1005</v>
      </c>
      <c r="E41" s="237"/>
      <c r="F41" s="237"/>
    </row>
    <row r="42" spans="1:6" ht="29.25" customHeight="1" x14ac:dyDescent="0.2">
      <c r="A42" s="33" t="s">
        <v>853</v>
      </c>
      <c r="B42" s="196" t="s">
        <v>202</v>
      </c>
      <c r="C42" s="207">
        <v>968</v>
      </c>
      <c r="D42" s="207"/>
      <c r="E42" s="237"/>
      <c r="F42" s="237"/>
    </row>
    <row r="43" spans="1:6" ht="48.75" customHeight="1" x14ac:dyDescent="0.2">
      <c r="A43" s="33" t="s">
        <v>274</v>
      </c>
      <c r="B43" s="196" t="s">
        <v>730</v>
      </c>
      <c r="C43" s="207">
        <v>323</v>
      </c>
      <c r="D43" s="207">
        <v>335</v>
      </c>
      <c r="E43" s="237"/>
      <c r="F43" s="237"/>
    </row>
    <row r="44" spans="1:6" ht="44.25" customHeight="1" x14ac:dyDescent="0.2">
      <c r="A44" s="190" t="s">
        <v>973</v>
      </c>
      <c r="B44" s="196" t="s">
        <v>295</v>
      </c>
      <c r="C44" s="207">
        <v>968</v>
      </c>
      <c r="D44" s="207">
        <v>1005</v>
      </c>
      <c r="E44" s="237"/>
      <c r="F44" s="237"/>
    </row>
    <row r="45" spans="1:6" ht="45" customHeight="1" x14ac:dyDescent="0.2">
      <c r="A45" s="190" t="s">
        <v>157</v>
      </c>
      <c r="B45" s="196" t="s">
        <v>295</v>
      </c>
      <c r="C45" s="207">
        <v>387</v>
      </c>
      <c r="D45" s="207">
        <v>402</v>
      </c>
      <c r="E45" s="237"/>
      <c r="F45" s="237"/>
    </row>
    <row r="46" spans="1:6" ht="45" customHeight="1" x14ac:dyDescent="0.2">
      <c r="A46" s="190" t="s">
        <v>974</v>
      </c>
      <c r="B46" s="196" t="s">
        <v>295</v>
      </c>
      <c r="C46" s="207">
        <v>2582</v>
      </c>
      <c r="D46" s="207">
        <v>2681</v>
      </c>
      <c r="E46" s="237"/>
      <c r="F46" s="237"/>
    </row>
    <row r="47" spans="1:6" ht="42" customHeight="1" x14ac:dyDescent="0.2">
      <c r="A47" s="190" t="s">
        <v>406</v>
      </c>
      <c r="B47" s="196" t="s">
        <v>295</v>
      </c>
      <c r="C47" s="207">
        <v>1936</v>
      </c>
      <c r="D47" s="207">
        <v>2011</v>
      </c>
      <c r="E47" s="237"/>
      <c r="F47" s="237"/>
    </row>
    <row r="48" spans="1:6" ht="19.5" customHeight="1" x14ac:dyDescent="0.2">
      <c r="A48" s="247" t="s">
        <v>768</v>
      </c>
      <c r="B48" s="254" t="s">
        <v>295</v>
      </c>
      <c r="C48" s="246">
        <v>381</v>
      </c>
      <c r="D48" s="246">
        <v>396</v>
      </c>
      <c r="E48" s="237"/>
      <c r="F48" s="237"/>
    </row>
    <row r="49" spans="1:6" ht="19.5" customHeight="1" x14ac:dyDescent="0.2">
      <c r="A49" s="247"/>
      <c r="B49" s="254"/>
      <c r="C49" s="246"/>
      <c r="D49" s="246"/>
      <c r="E49" s="237"/>
      <c r="F49" s="237"/>
    </row>
    <row r="50" spans="1:6" ht="22.5" customHeight="1" x14ac:dyDescent="0.2">
      <c r="A50" s="239" t="s">
        <v>1203</v>
      </c>
      <c r="B50" s="254" t="s">
        <v>295</v>
      </c>
      <c r="C50" s="246">
        <v>1066</v>
      </c>
      <c r="D50" s="246">
        <v>1107</v>
      </c>
      <c r="E50" s="237"/>
      <c r="F50" s="237"/>
    </row>
    <row r="51" spans="1:6" ht="21.75" customHeight="1" x14ac:dyDescent="0.2">
      <c r="A51" s="241"/>
      <c r="B51" s="254"/>
      <c r="C51" s="246"/>
      <c r="D51" s="246"/>
      <c r="E51" s="237"/>
      <c r="F51" s="237"/>
    </row>
    <row r="52" spans="1:6" ht="38.25" x14ac:dyDescent="0.2">
      <c r="A52" s="46" t="s">
        <v>76</v>
      </c>
      <c r="B52" s="61"/>
      <c r="C52" s="61"/>
      <c r="D52" s="61"/>
      <c r="E52" s="237"/>
      <c r="F52" s="237"/>
    </row>
    <row r="53" spans="1:6" ht="53.25" customHeight="1" x14ac:dyDescent="0.2">
      <c r="A53" s="173" t="s">
        <v>233</v>
      </c>
      <c r="B53" s="125"/>
      <c r="C53" s="277"/>
      <c r="D53" s="277"/>
      <c r="E53" s="237"/>
      <c r="F53" s="237"/>
    </row>
    <row r="54" spans="1:6" ht="60.75" customHeight="1" x14ac:dyDescent="0.2">
      <c r="A54" s="32" t="s">
        <v>497</v>
      </c>
      <c r="B54" s="44" t="s">
        <v>295</v>
      </c>
      <c r="C54" s="194">
        <v>4518</v>
      </c>
      <c r="D54" s="194">
        <v>4692</v>
      </c>
      <c r="E54" s="237"/>
      <c r="F54" s="237"/>
    </row>
    <row r="55" spans="1:6" ht="35.25" customHeight="1" x14ac:dyDescent="0.2">
      <c r="A55" s="70" t="s">
        <v>90</v>
      </c>
      <c r="B55" s="41"/>
      <c r="C55" s="191"/>
      <c r="D55" s="191"/>
      <c r="E55" s="237"/>
      <c r="F55" s="237"/>
    </row>
    <row r="56" spans="1:6" ht="43.5" customHeight="1" x14ac:dyDescent="0.2">
      <c r="A56" s="32" t="s">
        <v>498</v>
      </c>
      <c r="B56" s="196" t="s">
        <v>295</v>
      </c>
      <c r="C56" s="194">
        <v>1291</v>
      </c>
      <c r="D56" s="194">
        <v>1340</v>
      </c>
      <c r="E56" s="237"/>
      <c r="F56" s="237"/>
    </row>
    <row r="57" spans="1:6" ht="27" customHeight="1" x14ac:dyDescent="0.2">
      <c r="A57" s="54" t="s">
        <v>91</v>
      </c>
      <c r="B57" s="13"/>
      <c r="C57" s="192"/>
      <c r="D57" s="192"/>
      <c r="E57" s="237"/>
      <c r="F57" s="237"/>
    </row>
    <row r="58" spans="1:6" ht="48.75" customHeight="1" x14ac:dyDescent="0.2">
      <c r="A58" s="32" t="s">
        <v>18</v>
      </c>
      <c r="B58" s="44" t="s">
        <v>1080</v>
      </c>
      <c r="C58" s="194">
        <v>2259</v>
      </c>
      <c r="D58" s="194">
        <v>2346</v>
      </c>
      <c r="E58" s="237"/>
      <c r="F58" s="237"/>
    </row>
    <row r="59" spans="1:6" ht="33" customHeight="1" x14ac:dyDescent="0.2">
      <c r="A59" s="46" t="s">
        <v>92</v>
      </c>
      <c r="B59" s="13"/>
      <c r="C59" s="192"/>
      <c r="D59" s="192"/>
      <c r="E59" s="237"/>
      <c r="F59" s="237"/>
    </row>
    <row r="60" spans="1:6" ht="42" customHeight="1" x14ac:dyDescent="0.2">
      <c r="A60" s="32" t="s">
        <v>19</v>
      </c>
      <c r="B60" s="205" t="s">
        <v>1080</v>
      </c>
      <c r="C60" s="194">
        <v>645</v>
      </c>
      <c r="D60" s="194">
        <v>670</v>
      </c>
      <c r="E60" s="237"/>
      <c r="F60" s="237"/>
    </row>
    <row r="61" spans="1:6" ht="24.75" customHeight="1" x14ac:dyDescent="0.2">
      <c r="A61" s="46" t="s">
        <v>1204</v>
      </c>
      <c r="B61" s="41"/>
      <c r="C61" s="191"/>
      <c r="D61" s="193"/>
      <c r="E61" s="237"/>
      <c r="F61" s="237"/>
    </row>
    <row r="62" spans="1:6" ht="25.5" customHeight="1" x14ac:dyDescent="0.2">
      <c r="A62" s="46" t="s">
        <v>1165</v>
      </c>
      <c r="B62" s="13"/>
      <c r="C62" s="192"/>
      <c r="D62" s="193"/>
      <c r="E62" s="237"/>
      <c r="F62" s="237"/>
    </row>
    <row r="63" spans="1:6" ht="37.5" customHeight="1" x14ac:dyDescent="0.2">
      <c r="A63" s="117" t="s">
        <v>646</v>
      </c>
      <c r="E63" s="237"/>
      <c r="F63" s="237"/>
    </row>
    <row r="64" spans="1:6" ht="42.75" customHeight="1" x14ac:dyDescent="0.2">
      <c r="A64" s="33" t="s">
        <v>25</v>
      </c>
      <c r="B64" s="44" t="s">
        <v>295</v>
      </c>
      <c r="C64" s="207">
        <v>1181</v>
      </c>
      <c r="D64" s="207">
        <v>1227</v>
      </c>
      <c r="E64" s="237"/>
      <c r="F64" s="237"/>
    </row>
    <row r="65" spans="1:6" ht="38.25" customHeight="1" x14ac:dyDescent="0.2">
      <c r="A65" s="32" t="s">
        <v>20</v>
      </c>
      <c r="B65" s="205" t="s">
        <v>295</v>
      </c>
      <c r="C65" s="214">
        <v>2363</v>
      </c>
      <c r="D65" s="214">
        <v>2453</v>
      </c>
      <c r="E65" s="237"/>
      <c r="F65" s="237"/>
    </row>
    <row r="66" spans="1:6" ht="30.75" customHeight="1" x14ac:dyDescent="0.2">
      <c r="A66" s="39" t="s">
        <v>45</v>
      </c>
      <c r="B66" s="196" t="s">
        <v>614</v>
      </c>
      <c r="C66" s="207">
        <v>6793</v>
      </c>
      <c r="D66" s="207">
        <v>7053</v>
      </c>
      <c r="E66" s="237"/>
      <c r="F66" s="237"/>
    </row>
    <row r="67" spans="1:6" ht="35.25" customHeight="1" x14ac:dyDescent="0.2">
      <c r="A67" s="33" t="s">
        <v>79</v>
      </c>
      <c r="B67" s="196" t="s">
        <v>614</v>
      </c>
      <c r="C67" s="207">
        <v>2859</v>
      </c>
      <c r="D67" s="207"/>
      <c r="E67" s="237"/>
      <c r="F67" s="237"/>
    </row>
    <row r="68" spans="1:6" ht="36" customHeight="1" x14ac:dyDescent="0.2">
      <c r="A68" s="39" t="s">
        <v>719</v>
      </c>
      <c r="B68" s="196" t="s">
        <v>295</v>
      </c>
      <c r="C68" s="207">
        <v>333</v>
      </c>
      <c r="D68" s="207"/>
      <c r="E68" s="237"/>
      <c r="F68" s="237"/>
    </row>
    <row r="69" spans="1:6" ht="41.25" customHeight="1" x14ac:dyDescent="0.2">
      <c r="A69" s="33" t="s">
        <v>857</v>
      </c>
      <c r="B69" s="196" t="s">
        <v>295</v>
      </c>
      <c r="C69" s="207">
        <v>665</v>
      </c>
      <c r="D69" s="207">
        <v>691</v>
      </c>
      <c r="E69" s="237"/>
      <c r="F69" s="237"/>
    </row>
    <row r="70" spans="1:6" ht="47.25" customHeight="1" x14ac:dyDescent="0.2">
      <c r="A70" s="48" t="s">
        <v>1156</v>
      </c>
      <c r="B70" s="196" t="s">
        <v>295</v>
      </c>
      <c r="C70" s="215">
        <v>333</v>
      </c>
      <c r="D70" s="215">
        <v>345</v>
      </c>
      <c r="E70" s="237"/>
      <c r="F70" s="237"/>
    </row>
    <row r="71" spans="1:6" ht="36.75" customHeight="1" x14ac:dyDescent="0.2">
      <c r="A71" s="32" t="s">
        <v>513</v>
      </c>
      <c r="B71" s="201" t="s">
        <v>295</v>
      </c>
      <c r="C71" s="214">
        <v>665</v>
      </c>
      <c r="D71" s="207">
        <v>691</v>
      </c>
      <c r="E71" s="237"/>
      <c r="F71" s="237"/>
    </row>
    <row r="72" spans="1:6" ht="36.75" customHeight="1" x14ac:dyDescent="0.2">
      <c r="A72" s="46" t="s">
        <v>80</v>
      </c>
      <c r="B72" s="61"/>
      <c r="C72" s="61"/>
      <c r="D72" s="61"/>
      <c r="E72" s="237"/>
      <c r="F72" s="237"/>
    </row>
    <row r="73" spans="1:6" ht="47.25" customHeight="1" x14ac:dyDescent="0.2">
      <c r="A73" s="96" t="s">
        <v>66</v>
      </c>
      <c r="B73" s="195" t="s">
        <v>1080</v>
      </c>
      <c r="C73" s="216">
        <v>591</v>
      </c>
      <c r="D73" s="217">
        <v>613</v>
      </c>
      <c r="E73" s="237"/>
      <c r="F73" s="237"/>
    </row>
    <row r="74" spans="1:6" ht="30.75" customHeight="1" x14ac:dyDescent="0.2">
      <c r="A74" s="46" t="s">
        <v>94</v>
      </c>
      <c r="B74" s="61"/>
      <c r="C74" s="218"/>
      <c r="D74" s="218"/>
      <c r="E74" s="237"/>
      <c r="F74" s="237"/>
    </row>
    <row r="75" spans="1:6" ht="56.25" customHeight="1" x14ac:dyDescent="0.2">
      <c r="A75" s="32" t="s">
        <v>906</v>
      </c>
      <c r="B75" s="201" t="s">
        <v>228</v>
      </c>
      <c r="C75" s="207">
        <v>5486</v>
      </c>
      <c r="D75" s="194"/>
      <c r="E75" s="237"/>
      <c r="F75" s="237"/>
    </row>
    <row r="76" spans="1:6" ht="39.75" customHeight="1" x14ac:dyDescent="0.2">
      <c r="A76" s="32" t="s">
        <v>1205</v>
      </c>
      <c r="B76" s="201" t="s">
        <v>228</v>
      </c>
      <c r="C76" s="207">
        <v>6455</v>
      </c>
      <c r="D76" s="194"/>
      <c r="E76" s="237"/>
      <c r="F76" s="237"/>
    </row>
    <row r="77" spans="1:6" ht="52.5" customHeight="1" x14ac:dyDescent="0.2">
      <c r="A77" s="32" t="s">
        <v>907</v>
      </c>
      <c r="B77" s="201" t="s">
        <v>228</v>
      </c>
      <c r="C77" s="207">
        <v>9682</v>
      </c>
      <c r="D77" s="194"/>
      <c r="E77" s="237"/>
      <c r="F77" s="237"/>
    </row>
    <row r="78" spans="1:6" ht="51" customHeight="1" x14ac:dyDescent="0.2">
      <c r="A78" s="33" t="s">
        <v>1169</v>
      </c>
      <c r="B78" s="196" t="s">
        <v>228</v>
      </c>
      <c r="C78" s="207">
        <v>10650</v>
      </c>
      <c r="D78" s="194"/>
      <c r="E78" s="237"/>
      <c r="F78" s="237"/>
    </row>
    <row r="79" spans="1:6" ht="37.5" customHeight="1" x14ac:dyDescent="0.2">
      <c r="A79" s="39" t="s">
        <v>1166</v>
      </c>
      <c r="B79" s="196" t="s">
        <v>1071</v>
      </c>
      <c r="C79" s="207"/>
      <c r="D79" s="207">
        <v>79</v>
      </c>
      <c r="E79" s="237"/>
      <c r="F79" s="237"/>
    </row>
    <row r="80" spans="1:6" ht="25.5" customHeight="1" x14ac:dyDescent="0.2">
      <c r="A80" s="46" t="s">
        <v>1070</v>
      </c>
      <c r="B80" s="13"/>
      <c r="C80" s="219"/>
      <c r="D80" s="220"/>
      <c r="E80" s="237"/>
      <c r="F80" s="237"/>
    </row>
    <row r="81" spans="1:6" ht="37.5" customHeight="1" x14ac:dyDescent="0.2">
      <c r="A81" s="39" t="s">
        <v>1202</v>
      </c>
      <c r="B81" s="196" t="s">
        <v>1200</v>
      </c>
      <c r="C81" s="207"/>
      <c r="D81" s="207">
        <v>155</v>
      </c>
      <c r="E81" s="237"/>
      <c r="F81" s="237"/>
    </row>
    <row r="82" spans="1:6" ht="37.5" customHeight="1" x14ac:dyDescent="0.2">
      <c r="A82" s="189" t="s">
        <v>1243</v>
      </c>
      <c r="B82" s="196" t="s">
        <v>295</v>
      </c>
      <c r="C82" s="215">
        <v>188</v>
      </c>
      <c r="D82" s="215">
        <v>195</v>
      </c>
      <c r="E82" s="237"/>
      <c r="F82" s="237"/>
    </row>
    <row r="83" spans="1:6" ht="22.5" customHeight="1" x14ac:dyDescent="0.2">
      <c r="A83" s="174" t="s">
        <v>1056</v>
      </c>
      <c r="E83" s="237"/>
      <c r="F83" s="237"/>
    </row>
    <row r="84" spans="1:6" ht="19.5" customHeight="1" x14ac:dyDescent="0.2">
      <c r="A84" s="117" t="s">
        <v>1057</v>
      </c>
      <c r="E84" s="237"/>
      <c r="F84" s="237"/>
    </row>
    <row r="85" spans="1:6" ht="45" customHeight="1" x14ac:dyDescent="0.2">
      <c r="A85" s="33" t="s">
        <v>361</v>
      </c>
      <c r="B85" s="196"/>
      <c r="C85" s="207"/>
      <c r="D85" s="207"/>
      <c r="E85" s="237"/>
      <c r="F85" s="237"/>
    </row>
    <row r="86" spans="1:6" ht="13.5" customHeight="1" x14ac:dyDescent="0.2">
      <c r="A86" s="248" t="s">
        <v>664</v>
      </c>
      <c r="B86" s="251" t="s">
        <v>1157</v>
      </c>
      <c r="C86" s="243">
        <v>6817</v>
      </c>
      <c r="D86" s="243">
        <v>7078</v>
      </c>
      <c r="E86" s="237"/>
      <c r="F86" s="237"/>
    </row>
    <row r="87" spans="1:6" ht="13.5" customHeight="1" x14ac:dyDescent="0.2">
      <c r="A87" s="249"/>
      <c r="B87" s="252"/>
      <c r="C87" s="244"/>
      <c r="D87" s="244"/>
      <c r="E87" s="237"/>
      <c r="F87" s="237"/>
    </row>
    <row r="88" spans="1:6" ht="13.5" customHeight="1" x14ac:dyDescent="0.2">
      <c r="A88" s="249"/>
      <c r="B88" s="252"/>
      <c r="C88" s="244"/>
      <c r="D88" s="244"/>
      <c r="E88" s="237"/>
      <c r="F88" s="237"/>
    </row>
    <row r="89" spans="1:6" ht="13.5" customHeight="1" x14ac:dyDescent="0.2">
      <c r="A89" s="250"/>
      <c r="B89" s="253"/>
      <c r="C89" s="245"/>
      <c r="D89" s="245"/>
      <c r="E89" s="237"/>
      <c r="F89" s="237"/>
    </row>
    <row r="90" spans="1:6" ht="13.5" customHeight="1" x14ac:dyDescent="0.2">
      <c r="A90" s="248" t="s">
        <v>744</v>
      </c>
      <c r="B90" s="251" t="s">
        <v>1157</v>
      </c>
      <c r="C90" s="243">
        <v>7831</v>
      </c>
      <c r="D90" s="243">
        <v>8132</v>
      </c>
      <c r="E90" s="237"/>
      <c r="F90" s="237"/>
    </row>
    <row r="91" spans="1:6" ht="13.5" customHeight="1" x14ac:dyDescent="0.2">
      <c r="A91" s="249"/>
      <c r="B91" s="252"/>
      <c r="C91" s="244"/>
      <c r="D91" s="244"/>
      <c r="E91" s="237"/>
      <c r="F91" s="237"/>
    </row>
    <row r="92" spans="1:6" ht="13.5" customHeight="1" x14ac:dyDescent="0.2">
      <c r="A92" s="249"/>
      <c r="B92" s="252"/>
      <c r="C92" s="244"/>
      <c r="D92" s="244"/>
      <c r="E92" s="237"/>
      <c r="F92" s="237"/>
    </row>
    <row r="93" spans="1:6" ht="13.5" customHeight="1" x14ac:dyDescent="0.2">
      <c r="A93" s="250"/>
      <c r="B93" s="253"/>
      <c r="C93" s="245"/>
      <c r="D93" s="245"/>
      <c r="E93" s="237"/>
      <c r="F93" s="237"/>
    </row>
    <row r="94" spans="1:6" ht="13.5" customHeight="1" x14ac:dyDescent="0.2">
      <c r="A94" s="248" t="s">
        <v>927</v>
      </c>
      <c r="B94" s="251" t="s">
        <v>1157</v>
      </c>
      <c r="C94" s="243">
        <v>8899</v>
      </c>
      <c r="D94" s="243">
        <v>9241</v>
      </c>
      <c r="E94" s="237"/>
      <c r="F94" s="237"/>
    </row>
    <row r="95" spans="1:6" ht="13.5" customHeight="1" x14ac:dyDescent="0.2">
      <c r="A95" s="249"/>
      <c r="B95" s="252"/>
      <c r="C95" s="244"/>
      <c r="D95" s="244"/>
      <c r="E95" s="237"/>
      <c r="F95" s="237"/>
    </row>
    <row r="96" spans="1:6" ht="13.5" customHeight="1" x14ac:dyDescent="0.2">
      <c r="A96" s="249"/>
      <c r="B96" s="252"/>
      <c r="C96" s="244"/>
      <c r="D96" s="244"/>
      <c r="E96" s="237"/>
      <c r="F96" s="237"/>
    </row>
    <row r="97" spans="1:6" ht="14.25" customHeight="1" x14ac:dyDescent="0.2">
      <c r="A97" s="250"/>
      <c r="B97" s="253"/>
      <c r="C97" s="245"/>
      <c r="D97" s="245"/>
      <c r="E97" s="237"/>
      <c r="F97" s="237"/>
    </row>
    <row r="98" spans="1:6" ht="12.75" customHeight="1" x14ac:dyDescent="0.2">
      <c r="A98" s="248" t="s">
        <v>989</v>
      </c>
      <c r="B98" s="251" t="s">
        <v>1157</v>
      </c>
      <c r="C98" s="243">
        <v>12458</v>
      </c>
      <c r="D98" s="243">
        <v>12937</v>
      </c>
      <c r="E98" s="237"/>
      <c r="F98" s="237"/>
    </row>
    <row r="99" spans="1:6" ht="12.75" customHeight="1" x14ac:dyDescent="0.2">
      <c r="A99" s="249"/>
      <c r="B99" s="252"/>
      <c r="C99" s="244"/>
      <c r="D99" s="244"/>
      <c r="E99" s="237"/>
      <c r="F99" s="237"/>
    </row>
    <row r="100" spans="1:6" ht="12.75" customHeight="1" x14ac:dyDescent="0.2">
      <c r="A100" s="249"/>
      <c r="B100" s="252"/>
      <c r="C100" s="244"/>
      <c r="D100" s="244"/>
      <c r="E100" s="237"/>
      <c r="F100" s="237"/>
    </row>
    <row r="101" spans="1:6" ht="12.75" customHeight="1" x14ac:dyDescent="0.2">
      <c r="A101" s="250"/>
      <c r="B101" s="253"/>
      <c r="C101" s="245"/>
      <c r="D101" s="245"/>
      <c r="E101" s="237"/>
      <c r="F101" s="237"/>
    </row>
    <row r="102" spans="1:6" ht="33" customHeight="1" x14ac:dyDescent="0.2">
      <c r="A102" s="259" t="s">
        <v>568</v>
      </c>
      <c r="B102" s="276"/>
      <c r="C102" s="219"/>
      <c r="D102" s="220"/>
      <c r="E102" s="237"/>
      <c r="F102" s="237"/>
    </row>
    <row r="103" spans="1:6" ht="15" customHeight="1" x14ac:dyDescent="0.2">
      <c r="A103" s="239" t="s">
        <v>1072</v>
      </c>
      <c r="B103" s="251" t="s">
        <v>1157</v>
      </c>
      <c r="C103" s="243">
        <v>5339</v>
      </c>
      <c r="D103" s="243">
        <v>5544</v>
      </c>
      <c r="E103" s="237"/>
      <c r="F103" s="237"/>
    </row>
    <row r="104" spans="1:6" ht="15" customHeight="1" x14ac:dyDescent="0.2">
      <c r="A104" s="240"/>
      <c r="B104" s="252"/>
      <c r="C104" s="244"/>
      <c r="D104" s="244"/>
      <c r="E104" s="237"/>
      <c r="F104" s="237"/>
    </row>
    <row r="105" spans="1:6" ht="15" customHeight="1" x14ac:dyDescent="0.2">
      <c r="A105" s="240"/>
      <c r="B105" s="252"/>
      <c r="C105" s="244"/>
      <c r="D105" s="244"/>
      <c r="E105" s="237"/>
      <c r="F105" s="237"/>
    </row>
    <row r="106" spans="1:6" ht="15" customHeight="1" x14ac:dyDescent="0.2">
      <c r="A106" s="241"/>
      <c r="B106" s="253"/>
      <c r="C106" s="245"/>
      <c r="D106" s="245"/>
      <c r="E106" s="237"/>
      <c r="F106" s="237"/>
    </row>
    <row r="107" spans="1:6" ht="11.25" customHeight="1" x14ac:dyDescent="0.2">
      <c r="A107" s="248" t="s">
        <v>744</v>
      </c>
      <c r="B107" s="251" t="s">
        <v>1157</v>
      </c>
      <c r="C107" s="243">
        <v>6763</v>
      </c>
      <c r="D107" s="243">
        <v>7023</v>
      </c>
      <c r="E107" s="237"/>
      <c r="F107" s="237"/>
    </row>
    <row r="108" spans="1:6" ht="11.25" customHeight="1" x14ac:dyDescent="0.2">
      <c r="A108" s="249"/>
      <c r="B108" s="252"/>
      <c r="C108" s="244"/>
      <c r="D108" s="244"/>
      <c r="E108" s="237"/>
      <c r="F108" s="237"/>
    </row>
    <row r="109" spans="1:6" ht="11.25" customHeight="1" x14ac:dyDescent="0.2">
      <c r="A109" s="249"/>
      <c r="B109" s="252"/>
      <c r="C109" s="244"/>
      <c r="D109" s="244"/>
      <c r="E109" s="237"/>
      <c r="F109" s="237"/>
    </row>
    <row r="110" spans="1:6" ht="11.25" customHeight="1" x14ac:dyDescent="0.2">
      <c r="A110" s="250"/>
      <c r="B110" s="253"/>
      <c r="C110" s="245"/>
      <c r="D110" s="245"/>
      <c r="E110" s="237"/>
      <c r="F110" s="237"/>
    </row>
    <row r="111" spans="1:6" ht="11.25" customHeight="1" x14ac:dyDescent="0.2">
      <c r="A111" s="248" t="s">
        <v>261</v>
      </c>
      <c r="B111" s="251" t="s">
        <v>1157</v>
      </c>
      <c r="C111" s="243">
        <v>8009</v>
      </c>
      <c r="D111" s="243">
        <v>8317</v>
      </c>
      <c r="E111" s="237"/>
      <c r="F111" s="237"/>
    </row>
    <row r="112" spans="1:6" ht="11.25" customHeight="1" x14ac:dyDescent="0.2">
      <c r="A112" s="249"/>
      <c r="B112" s="252"/>
      <c r="C112" s="244"/>
      <c r="D112" s="244"/>
      <c r="E112" s="237"/>
      <c r="F112" s="237"/>
    </row>
    <row r="113" spans="1:6" ht="11.25" customHeight="1" x14ac:dyDescent="0.2">
      <c r="A113" s="249"/>
      <c r="B113" s="252"/>
      <c r="C113" s="244"/>
      <c r="D113" s="244"/>
      <c r="E113" s="237"/>
      <c r="F113" s="237"/>
    </row>
    <row r="114" spans="1:6" ht="11.25" customHeight="1" x14ac:dyDescent="0.2">
      <c r="A114" s="250"/>
      <c r="B114" s="253"/>
      <c r="C114" s="245"/>
      <c r="D114" s="245"/>
      <c r="E114" s="237"/>
      <c r="F114" s="237"/>
    </row>
    <row r="115" spans="1:6" ht="11.25" customHeight="1" x14ac:dyDescent="0.2">
      <c r="A115" s="248" t="s">
        <v>989</v>
      </c>
      <c r="B115" s="251" t="s">
        <v>1157</v>
      </c>
      <c r="C115" s="243">
        <v>11569</v>
      </c>
      <c r="D115" s="243">
        <v>12013</v>
      </c>
      <c r="E115" s="237"/>
      <c r="F115" s="237"/>
    </row>
    <row r="116" spans="1:6" ht="11.25" customHeight="1" x14ac:dyDescent="0.2">
      <c r="A116" s="249"/>
      <c r="B116" s="252"/>
      <c r="C116" s="244"/>
      <c r="D116" s="244"/>
      <c r="E116" s="237"/>
      <c r="F116" s="237"/>
    </row>
    <row r="117" spans="1:6" ht="11.25" customHeight="1" x14ac:dyDescent="0.2">
      <c r="A117" s="249"/>
      <c r="B117" s="252"/>
      <c r="C117" s="244"/>
      <c r="D117" s="244"/>
      <c r="E117" s="237"/>
      <c r="F117" s="237"/>
    </row>
    <row r="118" spans="1:6" ht="11.25" customHeight="1" x14ac:dyDescent="0.2">
      <c r="A118" s="250"/>
      <c r="B118" s="253"/>
      <c r="C118" s="245"/>
      <c r="D118" s="245"/>
      <c r="E118" s="237"/>
      <c r="F118" s="237"/>
    </row>
    <row r="119" spans="1:6" ht="15" customHeight="1" x14ac:dyDescent="0.2">
      <c r="A119" s="239" t="s">
        <v>1022</v>
      </c>
      <c r="B119" s="248" t="s">
        <v>1058</v>
      </c>
      <c r="C119" s="243">
        <v>7119</v>
      </c>
      <c r="D119" s="243">
        <v>7392</v>
      </c>
      <c r="E119" s="237"/>
      <c r="F119" s="237"/>
    </row>
    <row r="120" spans="1:6" ht="15" customHeight="1" x14ac:dyDescent="0.2">
      <c r="A120" s="240"/>
      <c r="B120" s="249"/>
      <c r="C120" s="244"/>
      <c r="D120" s="244"/>
      <c r="E120" s="237"/>
      <c r="F120" s="237"/>
    </row>
    <row r="121" spans="1:6" ht="15" customHeight="1" x14ac:dyDescent="0.2">
      <c r="A121" s="240"/>
      <c r="B121" s="249"/>
      <c r="C121" s="244"/>
      <c r="D121" s="244"/>
      <c r="E121" s="237"/>
      <c r="F121" s="237"/>
    </row>
    <row r="122" spans="1:6" ht="15" customHeight="1" x14ac:dyDescent="0.2">
      <c r="A122" s="241"/>
      <c r="B122" s="250"/>
      <c r="C122" s="245"/>
      <c r="D122" s="245"/>
      <c r="E122" s="237"/>
      <c r="F122" s="237"/>
    </row>
    <row r="123" spans="1:6" ht="9" customHeight="1" x14ac:dyDescent="0.2">
      <c r="A123" s="248" t="s">
        <v>37</v>
      </c>
      <c r="B123" s="251" t="s">
        <v>1157</v>
      </c>
      <c r="C123" s="243">
        <v>8009</v>
      </c>
      <c r="D123" s="243">
        <v>8317</v>
      </c>
      <c r="E123" s="237"/>
      <c r="F123" s="237"/>
    </row>
    <row r="124" spans="1:6" ht="9" customHeight="1" x14ac:dyDescent="0.2">
      <c r="A124" s="249"/>
      <c r="B124" s="252"/>
      <c r="C124" s="244"/>
      <c r="D124" s="244"/>
      <c r="E124" s="237"/>
      <c r="F124" s="237"/>
    </row>
    <row r="125" spans="1:6" ht="9" customHeight="1" x14ac:dyDescent="0.2">
      <c r="A125" s="249"/>
      <c r="B125" s="252"/>
      <c r="C125" s="244"/>
      <c r="D125" s="244"/>
      <c r="E125" s="237"/>
      <c r="F125" s="237"/>
    </row>
    <row r="126" spans="1:6" ht="9" customHeight="1" x14ac:dyDescent="0.2">
      <c r="A126" s="250"/>
      <c r="B126" s="253"/>
      <c r="C126" s="245"/>
      <c r="D126" s="245"/>
      <c r="E126" s="237"/>
      <c r="F126" s="237"/>
    </row>
    <row r="127" spans="1:6" ht="9" customHeight="1" x14ac:dyDescent="0.2">
      <c r="A127" s="248" t="s">
        <v>744</v>
      </c>
      <c r="B127" s="251" t="s">
        <v>1157</v>
      </c>
      <c r="C127" s="243">
        <v>10679</v>
      </c>
      <c r="D127" s="243">
        <v>11089</v>
      </c>
      <c r="E127" s="237"/>
      <c r="F127" s="237"/>
    </row>
    <row r="128" spans="1:6" ht="9" customHeight="1" x14ac:dyDescent="0.2">
      <c r="A128" s="249"/>
      <c r="B128" s="252"/>
      <c r="C128" s="244"/>
      <c r="D128" s="244"/>
      <c r="E128" s="237"/>
      <c r="F128" s="237"/>
    </row>
    <row r="129" spans="1:6" ht="9" customHeight="1" x14ac:dyDescent="0.2">
      <c r="A129" s="249"/>
      <c r="B129" s="252"/>
      <c r="C129" s="244"/>
      <c r="D129" s="244"/>
      <c r="E129" s="237"/>
      <c r="F129" s="237"/>
    </row>
    <row r="130" spans="1:6" ht="9" customHeight="1" x14ac:dyDescent="0.2">
      <c r="A130" s="250"/>
      <c r="B130" s="253"/>
      <c r="C130" s="245"/>
      <c r="D130" s="245"/>
      <c r="E130" s="237"/>
      <c r="F130" s="237"/>
    </row>
    <row r="131" spans="1:6" ht="12" customHeight="1" x14ac:dyDescent="0.2">
      <c r="A131" s="239" t="s">
        <v>362</v>
      </c>
      <c r="B131" s="251" t="s">
        <v>1157</v>
      </c>
      <c r="C131" s="243">
        <v>7475</v>
      </c>
      <c r="D131" s="243">
        <v>7762</v>
      </c>
      <c r="E131" s="237"/>
      <c r="F131" s="237"/>
    </row>
    <row r="132" spans="1:6" ht="12" customHeight="1" x14ac:dyDescent="0.2">
      <c r="A132" s="240"/>
      <c r="B132" s="252"/>
      <c r="C132" s="244"/>
      <c r="D132" s="244"/>
      <c r="E132" s="237"/>
      <c r="F132" s="237"/>
    </row>
    <row r="133" spans="1:6" ht="12" customHeight="1" x14ac:dyDescent="0.2">
      <c r="A133" s="240"/>
      <c r="B133" s="252"/>
      <c r="C133" s="244"/>
      <c r="D133" s="244"/>
      <c r="E133" s="237"/>
      <c r="F133" s="237"/>
    </row>
    <row r="134" spans="1:6" ht="12" customHeight="1" x14ac:dyDescent="0.2">
      <c r="A134" s="241"/>
      <c r="B134" s="253"/>
      <c r="C134" s="245"/>
      <c r="D134" s="245"/>
      <c r="E134" s="237"/>
      <c r="F134" s="237"/>
    </row>
    <row r="135" spans="1:6" ht="9.75" customHeight="1" x14ac:dyDescent="0.2">
      <c r="A135" s="248" t="s">
        <v>745</v>
      </c>
      <c r="B135" s="251" t="s">
        <v>1157</v>
      </c>
      <c r="C135" s="243">
        <v>8543</v>
      </c>
      <c r="D135" s="243">
        <v>8871</v>
      </c>
      <c r="E135" s="237"/>
      <c r="F135" s="237"/>
    </row>
    <row r="136" spans="1:6" ht="9.75" customHeight="1" x14ac:dyDescent="0.2">
      <c r="A136" s="249"/>
      <c r="B136" s="252"/>
      <c r="C136" s="244"/>
      <c r="D136" s="244"/>
      <c r="E136" s="237"/>
      <c r="F136" s="237"/>
    </row>
    <row r="137" spans="1:6" ht="9.75" customHeight="1" x14ac:dyDescent="0.2">
      <c r="A137" s="249"/>
      <c r="B137" s="252"/>
      <c r="C137" s="244"/>
      <c r="D137" s="244"/>
      <c r="E137" s="237"/>
      <c r="F137" s="237"/>
    </row>
    <row r="138" spans="1:6" ht="9.75" customHeight="1" x14ac:dyDescent="0.2">
      <c r="A138" s="250"/>
      <c r="B138" s="253"/>
      <c r="C138" s="245"/>
      <c r="D138" s="245"/>
      <c r="E138" s="237"/>
      <c r="F138" s="237"/>
    </row>
    <row r="139" spans="1:6" ht="9.75" customHeight="1" x14ac:dyDescent="0.2">
      <c r="A139" s="248" t="s">
        <v>744</v>
      </c>
      <c r="B139" s="251" t="s">
        <v>1157</v>
      </c>
      <c r="C139" s="243">
        <v>9789</v>
      </c>
      <c r="D139" s="243">
        <v>10165</v>
      </c>
      <c r="E139" s="237"/>
      <c r="F139" s="237"/>
    </row>
    <row r="140" spans="1:6" ht="9.75" customHeight="1" x14ac:dyDescent="0.2">
      <c r="A140" s="249"/>
      <c r="B140" s="252"/>
      <c r="C140" s="244"/>
      <c r="D140" s="244"/>
      <c r="E140" s="237"/>
      <c r="F140" s="237"/>
    </row>
    <row r="141" spans="1:6" ht="9.75" customHeight="1" x14ac:dyDescent="0.2">
      <c r="A141" s="249"/>
      <c r="B141" s="252"/>
      <c r="C141" s="244"/>
      <c r="D141" s="244"/>
      <c r="E141" s="237"/>
      <c r="F141" s="237"/>
    </row>
    <row r="142" spans="1:6" ht="9.75" customHeight="1" x14ac:dyDescent="0.2">
      <c r="A142" s="250"/>
      <c r="B142" s="253"/>
      <c r="C142" s="245"/>
      <c r="D142" s="245"/>
      <c r="E142" s="237"/>
      <c r="F142" s="237"/>
    </row>
    <row r="143" spans="1:6" ht="16.5" customHeight="1" x14ac:dyDescent="0.2">
      <c r="A143" s="239" t="s">
        <v>844</v>
      </c>
      <c r="B143" s="251" t="s">
        <v>1157</v>
      </c>
      <c r="C143" s="243">
        <v>6079</v>
      </c>
      <c r="D143" s="246">
        <v>6312</v>
      </c>
      <c r="E143" s="237"/>
      <c r="F143" s="237"/>
    </row>
    <row r="144" spans="1:6" ht="16.5" customHeight="1" x14ac:dyDescent="0.2">
      <c r="A144" s="240"/>
      <c r="B144" s="252"/>
      <c r="C144" s="244"/>
      <c r="D144" s="246"/>
      <c r="E144" s="237"/>
      <c r="F144" s="237"/>
    </row>
    <row r="145" spans="1:6" ht="16.5" customHeight="1" x14ac:dyDescent="0.2">
      <c r="A145" s="241"/>
      <c r="B145" s="253"/>
      <c r="C145" s="245"/>
      <c r="D145" s="246"/>
      <c r="E145" s="237"/>
      <c r="F145" s="237"/>
    </row>
    <row r="146" spans="1:6" ht="14.25" customHeight="1" x14ac:dyDescent="0.2">
      <c r="A146" s="239" t="s">
        <v>682</v>
      </c>
      <c r="B146" s="248" t="s">
        <v>1058</v>
      </c>
      <c r="C146" s="243">
        <v>1303</v>
      </c>
      <c r="D146" s="246">
        <v>1353</v>
      </c>
      <c r="E146" s="237"/>
      <c r="F146" s="237"/>
    </row>
    <row r="147" spans="1:6" ht="14.25" customHeight="1" x14ac:dyDescent="0.2">
      <c r="A147" s="240"/>
      <c r="B147" s="249"/>
      <c r="C147" s="244"/>
      <c r="D147" s="246"/>
      <c r="E147" s="237"/>
      <c r="F147" s="237"/>
    </row>
    <row r="148" spans="1:6" ht="14.25" customHeight="1" x14ac:dyDescent="0.2">
      <c r="A148" s="241"/>
      <c r="B148" s="250"/>
      <c r="C148" s="245"/>
      <c r="D148" s="246"/>
      <c r="E148" s="237"/>
      <c r="F148" s="237"/>
    </row>
    <row r="149" spans="1:6" ht="14.25" customHeight="1" x14ac:dyDescent="0.2">
      <c r="A149" s="248" t="s">
        <v>613</v>
      </c>
      <c r="B149" s="248" t="s">
        <v>1058</v>
      </c>
      <c r="C149" s="243">
        <v>1881</v>
      </c>
      <c r="D149" s="243">
        <v>1954</v>
      </c>
      <c r="E149" s="237"/>
      <c r="F149" s="237"/>
    </row>
    <row r="150" spans="1:6" ht="14.25" customHeight="1" x14ac:dyDescent="0.2">
      <c r="A150" s="249"/>
      <c r="B150" s="249"/>
      <c r="C150" s="244"/>
      <c r="D150" s="244"/>
      <c r="E150" s="237"/>
      <c r="F150" s="237"/>
    </row>
    <row r="151" spans="1:6" ht="14.25" customHeight="1" x14ac:dyDescent="0.2">
      <c r="A151" s="250"/>
      <c r="B151" s="250"/>
      <c r="C151" s="245"/>
      <c r="D151" s="245"/>
      <c r="E151" s="237"/>
      <c r="F151" s="237"/>
    </row>
    <row r="152" spans="1:6" ht="15.75" customHeight="1" x14ac:dyDescent="0.2">
      <c r="A152" s="257" t="s">
        <v>312</v>
      </c>
      <c r="B152" s="248" t="s">
        <v>551</v>
      </c>
      <c r="C152" s="243">
        <v>447</v>
      </c>
      <c r="D152" s="243">
        <v>464</v>
      </c>
      <c r="E152" s="237"/>
      <c r="F152" s="237"/>
    </row>
    <row r="153" spans="1:6" ht="15.75" customHeight="1" x14ac:dyDescent="0.2">
      <c r="A153" s="258"/>
      <c r="B153" s="250"/>
      <c r="C153" s="245"/>
      <c r="D153" s="245"/>
      <c r="E153" s="237"/>
      <c r="F153" s="237"/>
    </row>
    <row r="154" spans="1:6" ht="15.75" customHeight="1" x14ac:dyDescent="0.2">
      <c r="A154" s="248" t="s">
        <v>746</v>
      </c>
      <c r="B154" s="248" t="s">
        <v>551</v>
      </c>
      <c r="C154" s="243">
        <v>684</v>
      </c>
      <c r="D154" s="243">
        <v>710</v>
      </c>
      <c r="E154" s="237"/>
      <c r="F154" s="237"/>
    </row>
    <row r="155" spans="1:6" ht="15.75" customHeight="1" x14ac:dyDescent="0.2">
      <c r="A155" s="250"/>
      <c r="B155" s="250"/>
      <c r="C155" s="245"/>
      <c r="D155" s="245"/>
      <c r="E155" s="237"/>
      <c r="F155" s="237"/>
    </row>
    <row r="156" spans="1:6" ht="15.75" customHeight="1" x14ac:dyDescent="0.2">
      <c r="A156" s="248" t="s">
        <v>747</v>
      </c>
      <c r="B156" s="248" t="s">
        <v>551</v>
      </c>
      <c r="C156" s="243">
        <v>1367</v>
      </c>
      <c r="D156" s="243">
        <v>1420</v>
      </c>
      <c r="E156" s="237"/>
      <c r="F156" s="237"/>
    </row>
    <row r="157" spans="1:6" ht="15.75" customHeight="1" x14ac:dyDescent="0.2">
      <c r="A157" s="250"/>
      <c r="B157" s="250"/>
      <c r="C157" s="245"/>
      <c r="D157" s="245"/>
      <c r="E157" s="237"/>
      <c r="F157" s="237"/>
    </row>
    <row r="158" spans="1:6" ht="15" customHeight="1" x14ac:dyDescent="0.2">
      <c r="A158" s="248" t="s">
        <v>748</v>
      </c>
      <c r="B158" s="248" t="s">
        <v>551</v>
      </c>
      <c r="C158" s="243">
        <v>2278</v>
      </c>
      <c r="D158" s="243">
        <v>2366</v>
      </c>
      <c r="E158" s="237"/>
      <c r="F158" s="237"/>
    </row>
    <row r="159" spans="1:6" ht="15" customHeight="1" x14ac:dyDescent="0.2">
      <c r="A159" s="250"/>
      <c r="B159" s="250"/>
      <c r="C159" s="245"/>
      <c r="D159" s="245"/>
      <c r="E159" s="237"/>
      <c r="F159" s="237"/>
    </row>
    <row r="160" spans="1:6" ht="17.25" customHeight="1" x14ac:dyDescent="0.2">
      <c r="A160" s="239" t="s">
        <v>1212</v>
      </c>
      <c r="B160" s="248" t="s">
        <v>475</v>
      </c>
      <c r="C160" s="243">
        <v>2451</v>
      </c>
      <c r="D160" s="243">
        <v>2545</v>
      </c>
      <c r="E160" s="237"/>
      <c r="F160" s="237"/>
    </row>
    <row r="161" spans="1:6" ht="17.25" customHeight="1" x14ac:dyDescent="0.2">
      <c r="A161" s="241"/>
      <c r="B161" s="250"/>
      <c r="C161" s="245"/>
      <c r="D161" s="245"/>
      <c r="E161" s="237"/>
      <c r="F161" s="237"/>
    </row>
    <row r="162" spans="1:6" ht="19.5" customHeight="1" x14ac:dyDescent="0.2">
      <c r="A162" s="248" t="s">
        <v>747</v>
      </c>
      <c r="B162" s="248" t="s">
        <v>475</v>
      </c>
      <c r="C162" s="243">
        <v>3765</v>
      </c>
      <c r="D162" s="243">
        <v>3909</v>
      </c>
      <c r="E162" s="237"/>
      <c r="F162" s="237"/>
    </row>
    <row r="163" spans="1:6" ht="19.5" customHeight="1" x14ac:dyDescent="0.2">
      <c r="A163" s="250"/>
      <c r="B163" s="250"/>
      <c r="C163" s="245"/>
      <c r="D163" s="245"/>
      <c r="E163" s="237"/>
      <c r="F163" s="237"/>
    </row>
    <row r="164" spans="1:6" ht="19.5" customHeight="1" x14ac:dyDescent="0.2">
      <c r="A164" s="248" t="s">
        <v>749</v>
      </c>
      <c r="B164" s="248" t="s">
        <v>475</v>
      </c>
      <c r="C164" s="243">
        <v>4792</v>
      </c>
      <c r="D164" s="243">
        <v>4976</v>
      </c>
      <c r="E164" s="237"/>
      <c r="F164" s="237"/>
    </row>
    <row r="165" spans="1:6" ht="19.5" customHeight="1" x14ac:dyDescent="0.2">
      <c r="A165" s="250"/>
      <c r="B165" s="250"/>
      <c r="C165" s="245"/>
      <c r="D165" s="245"/>
      <c r="E165" s="237"/>
      <c r="F165" s="237"/>
    </row>
    <row r="166" spans="1:6" ht="17.25" customHeight="1" x14ac:dyDescent="0.2">
      <c r="A166" s="239" t="s">
        <v>338</v>
      </c>
      <c r="B166" s="248" t="s">
        <v>1046</v>
      </c>
      <c r="C166" s="243">
        <v>1627</v>
      </c>
      <c r="D166" s="243">
        <v>1690</v>
      </c>
      <c r="E166" s="237"/>
      <c r="F166" s="237"/>
    </row>
    <row r="167" spans="1:6" ht="17.25" customHeight="1" x14ac:dyDescent="0.2">
      <c r="A167" s="240"/>
      <c r="B167" s="249"/>
      <c r="C167" s="244"/>
      <c r="D167" s="244"/>
      <c r="E167" s="237"/>
      <c r="F167" s="237"/>
    </row>
    <row r="168" spans="1:6" ht="17.25" customHeight="1" x14ac:dyDescent="0.2">
      <c r="A168" s="241"/>
      <c r="B168" s="250"/>
      <c r="C168" s="245"/>
      <c r="D168" s="245"/>
      <c r="E168" s="237"/>
      <c r="F168" s="237"/>
    </row>
    <row r="169" spans="1:6" ht="13.5" customHeight="1" x14ac:dyDescent="0.2">
      <c r="A169" s="248" t="s">
        <v>744</v>
      </c>
      <c r="B169" s="248" t="s">
        <v>1046</v>
      </c>
      <c r="C169" s="243">
        <v>1932</v>
      </c>
      <c r="D169" s="243">
        <v>2007</v>
      </c>
      <c r="E169" s="237"/>
      <c r="F169" s="237"/>
    </row>
    <row r="170" spans="1:6" ht="13.5" customHeight="1" x14ac:dyDescent="0.2">
      <c r="A170" s="249"/>
      <c r="B170" s="249"/>
      <c r="C170" s="244"/>
      <c r="D170" s="244"/>
      <c r="E170" s="237"/>
      <c r="F170" s="237"/>
    </row>
    <row r="171" spans="1:6" ht="13.5" customHeight="1" x14ac:dyDescent="0.2">
      <c r="A171" s="250"/>
      <c r="B171" s="250"/>
      <c r="C171" s="245"/>
      <c r="D171" s="245"/>
      <c r="E171" s="237"/>
      <c r="F171" s="237"/>
    </row>
    <row r="172" spans="1:6" ht="13.5" customHeight="1" x14ac:dyDescent="0.2">
      <c r="A172" s="248" t="s">
        <v>927</v>
      </c>
      <c r="B172" s="248" t="s">
        <v>1046</v>
      </c>
      <c r="C172" s="243">
        <v>2949</v>
      </c>
      <c r="D172" s="243">
        <v>3063</v>
      </c>
      <c r="E172" s="237"/>
      <c r="F172" s="237"/>
    </row>
    <row r="173" spans="1:6" ht="13.5" customHeight="1" x14ac:dyDescent="0.2">
      <c r="A173" s="249"/>
      <c r="B173" s="249"/>
      <c r="C173" s="244"/>
      <c r="D173" s="244"/>
      <c r="E173" s="237"/>
      <c r="F173" s="237"/>
    </row>
    <row r="174" spans="1:6" ht="13.5" customHeight="1" x14ac:dyDescent="0.2">
      <c r="A174" s="250"/>
      <c r="B174" s="250"/>
      <c r="C174" s="245"/>
      <c r="D174" s="245"/>
      <c r="E174" s="237"/>
      <c r="F174" s="237"/>
    </row>
    <row r="175" spans="1:6" ht="13.5" customHeight="1" x14ac:dyDescent="0.2">
      <c r="A175" s="248" t="s">
        <v>750</v>
      </c>
      <c r="B175" s="248" t="s">
        <v>1046</v>
      </c>
      <c r="C175" s="243">
        <v>4170</v>
      </c>
      <c r="D175" s="243">
        <v>4330</v>
      </c>
      <c r="E175" s="237"/>
      <c r="F175" s="237"/>
    </row>
    <row r="176" spans="1:6" ht="13.5" customHeight="1" x14ac:dyDescent="0.2">
      <c r="A176" s="249"/>
      <c r="B176" s="249"/>
      <c r="C176" s="244"/>
      <c r="D176" s="244"/>
      <c r="E176" s="237"/>
      <c r="F176" s="237"/>
    </row>
    <row r="177" spans="1:6" ht="13.5" customHeight="1" x14ac:dyDescent="0.2">
      <c r="A177" s="250"/>
      <c r="B177" s="250"/>
      <c r="C177" s="245"/>
      <c r="D177" s="245"/>
      <c r="E177" s="237"/>
      <c r="F177" s="237"/>
    </row>
    <row r="178" spans="1:6" ht="13.5" customHeight="1" x14ac:dyDescent="0.2">
      <c r="A178" s="248" t="s">
        <v>751</v>
      </c>
      <c r="B178" s="248" t="s">
        <v>1046</v>
      </c>
      <c r="C178" s="243">
        <v>5187</v>
      </c>
      <c r="D178" s="243">
        <v>5386</v>
      </c>
      <c r="E178" s="237"/>
      <c r="F178" s="237"/>
    </row>
    <row r="179" spans="1:6" ht="13.5" customHeight="1" x14ac:dyDescent="0.2">
      <c r="A179" s="249"/>
      <c r="B179" s="249"/>
      <c r="C179" s="244"/>
      <c r="D179" s="244"/>
      <c r="E179" s="237"/>
      <c r="F179" s="237"/>
    </row>
    <row r="180" spans="1:6" ht="13.5" customHeight="1" x14ac:dyDescent="0.2">
      <c r="A180" s="250"/>
      <c r="B180" s="250"/>
      <c r="C180" s="245"/>
      <c r="D180" s="245"/>
      <c r="E180" s="237"/>
      <c r="F180" s="237"/>
    </row>
    <row r="181" spans="1:6" ht="46.5" customHeight="1" x14ac:dyDescent="0.2">
      <c r="A181" s="33" t="s">
        <v>556</v>
      </c>
      <c r="B181" s="196" t="s">
        <v>190</v>
      </c>
      <c r="C181" s="207">
        <v>333</v>
      </c>
      <c r="D181" s="207">
        <v>345</v>
      </c>
      <c r="E181" s="237"/>
      <c r="F181" s="237"/>
    </row>
    <row r="182" spans="1:6" ht="18.75" customHeight="1" x14ac:dyDescent="0.2">
      <c r="A182" s="239" t="s">
        <v>775</v>
      </c>
      <c r="B182" s="248" t="s">
        <v>295</v>
      </c>
      <c r="C182" s="243">
        <v>603</v>
      </c>
      <c r="D182" s="243">
        <v>627</v>
      </c>
      <c r="E182" s="237"/>
      <c r="F182" s="237"/>
    </row>
    <row r="183" spans="1:6" ht="18.75" customHeight="1" x14ac:dyDescent="0.2">
      <c r="A183" s="240"/>
      <c r="B183" s="249"/>
      <c r="C183" s="244"/>
      <c r="D183" s="244"/>
      <c r="E183" s="237"/>
      <c r="F183" s="237"/>
    </row>
    <row r="184" spans="1:6" ht="18.75" customHeight="1" x14ac:dyDescent="0.2">
      <c r="A184" s="241"/>
      <c r="B184" s="250"/>
      <c r="C184" s="245"/>
      <c r="D184" s="245"/>
      <c r="E184" s="237"/>
      <c r="F184" s="237"/>
    </row>
    <row r="185" spans="1:6" ht="15.75" customHeight="1" x14ac:dyDescent="0.2">
      <c r="A185" s="251" t="s">
        <v>946</v>
      </c>
      <c r="B185" s="248" t="s">
        <v>295</v>
      </c>
      <c r="C185" s="243">
        <v>905</v>
      </c>
      <c r="D185" s="243">
        <v>940</v>
      </c>
      <c r="E185" s="237"/>
      <c r="F185" s="237"/>
    </row>
    <row r="186" spans="1:6" ht="15.75" customHeight="1" x14ac:dyDescent="0.2">
      <c r="A186" s="252"/>
      <c r="B186" s="249"/>
      <c r="C186" s="244"/>
      <c r="D186" s="244"/>
      <c r="E186" s="237"/>
      <c r="F186" s="237"/>
    </row>
    <row r="187" spans="1:6" ht="15.75" customHeight="1" x14ac:dyDescent="0.2">
      <c r="A187" s="253"/>
      <c r="B187" s="250"/>
      <c r="C187" s="245"/>
      <c r="D187" s="245"/>
      <c r="E187" s="237"/>
      <c r="F187" s="237"/>
    </row>
    <row r="188" spans="1:6" ht="40.5" customHeight="1" x14ac:dyDescent="0.2">
      <c r="A188" s="173" t="s">
        <v>1082</v>
      </c>
      <c r="D188" s="221"/>
      <c r="E188" s="237"/>
      <c r="F188" s="237"/>
    </row>
    <row r="189" spans="1:6" ht="30" customHeight="1" x14ac:dyDescent="0.2">
      <c r="A189" s="39" t="s">
        <v>1158</v>
      </c>
      <c r="B189" s="196" t="s">
        <v>295</v>
      </c>
      <c r="C189" s="207">
        <v>2582</v>
      </c>
      <c r="D189" s="207">
        <v>2681</v>
      </c>
      <c r="E189" s="237"/>
      <c r="F189" s="237"/>
    </row>
    <row r="190" spans="1:6" ht="27.75" customHeight="1" x14ac:dyDescent="0.2">
      <c r="A190" s="239" t="s">
        <v>1159</v>
      </c>
      <c r="B190" s="242" t="s">
        <v>295</v>
      </c>
      <c r="C190" s="246">
        <v>1975</v>
      </c>
      <c r="D190" s="246">
        <v>2051</v>
      </c>
      <c r="E190" s="237"/>
      <c r="F190" s="237"/>
    </row>
    <row r="191" spans="1:6" ht="22.5" customHeight="1" x14ac:dyDescent="0.2">
      <c r="A191" s="241"/>
      <c r="B191" s="242"/>
      <c r="C191" s="246"/>
      <c r="D191" s="246"/>
      <c r="E191" s="237"/>
      <c r="F191" s="237"/>
    </row>
    <row r="192" spans="1:6" ht="27.75" customHeight="1" x14ac:dyDescent="0.2">
      <c r="A192" s="239" t="s">
        <v>825</v>
      </c>
      <c r="B192" s="248" t="s">
        <v>295</v>
      </c>
      <c r="C192" s="246">
        <v>3753</v>
      </c>
      <c r="D192" s="246">
        <v>3897</v>
      </c>
      <c r="E192" s="237"/>
      <c r="F192" s="237"/>
    </row>
    <row r="193" spans="1:6" ht="27.75" customHeight="1" x14ac:dyDescent="0.2">
      <c r="A193" s="241"/>
      <c r="B193" s="250"/>
      <c r="C193" s="246"/>
      <c r="D193" s="246"/>
      <c r="E193" s="237"/>
      <c r="F193" s="237"/>
    </row>
    <row r="194" spans="1:6" ht="21.75" customHeight="1" x14ac:dyDescent="0.2">
      <c r="A194" s="96" t="s">
        <v>826</v>
      </c>
      <c r="B194" s="202"/>
      <c r="C194" s="207"/>
      <c r="D194" s="207"/>
      <c r="E194" s="237"/>
      <c r="F194" s="237"/>
    </row>
    <row r="195" spans="1:6" ht="23.25" customHeight="1" x14ac:dyDescent="0.2">
      <c r="A195" s="39" t="s">
        <v>713</v>
      </c>
      <c r="B195" s="196" t="s">
        <v>295</v>
      </c>
      <c r="C195" s="207">
        <v>2582</v>
      </c>
      <c r="D195" s="207">
        <v>2681</v>
      </c>
      <c r="E195" s="237"/>
      <c r="F195" s="237"/>
    </row>
    <row r="196" spans="1:6" ht="18.75" customHeight="1" x14ac:dyDescent="0.2">
      <c r="A196" s="257" t="s">
        <v>714</v>
      </c>
      <c r="B196" s="248" t="s">
        <v>295</v>
      </c>
      <c r="C196" s="246">
        <v>2259</v>
      </c>
      <c r="D196" s="246"/>
      <c r="E196" s="237"/>
      <c r="F196" s="237"/>
    </row>
    <row r="197" spans="1:6" ht="18.75" customHeight="1" x14ac:dyDescent="0.2">
      <c r="A197" s="258"/>
      <c r="B197" s="250"/>
      <c r="C197" s="246"/>
      <c r="D197" s="246"/>
      <c r="E197" s="237"/>
      <c r="F197" s="237"/>
    </row>
    <row r="198" spans="1:6" ht="50.25" customHeight="1" x14ac:dyDescent="0.2">
      <c r="A198" s="33" t="s">
        <v>487</v>
      </c>
      <c r="B198" s="196" t="s">
        <v>295</v>
      </c>
      <c r="C198" s="207">
        <v>1291</v>
      </c>
      <c r="D198" s="207"/>
      <c r="E198" s="237"/>
      <c r="F198" s="237"/>
    </row>
    <row r="199" spans="1:6" s="108" customFormat="1" ht="45" customHeight="1" x14ac:dyDescent="0.2">
      <c r="A199" s="33" t="s">
        <v>488</v>
      </c>
      <c r="B199" s="196" t="s">
        <v>295</v>
      </c>
      <c r="C199" s="207">
        <v>1291</v>
      </c>
      <c r="D199" s="207">
        <v>1340</v>
      </c>
      <c r="E199" s="237"/>
      <c r="F199" s="237"/>
    </row>
    <row r="200" spans="1:6" s="108" customFormat="1" ht="39.75" customHeight="1" x14ac:dyDescent="0.2">
      <c r="A200" s="33" t="s">
        <v>489</v>
      </c>
      <c r="B200" s="196" t="s">
        <v>295</v>
      </c>
      <c r="C200" s="207">
        <v>1291</v>
      </c>
      <c r="D200" s="207">
        <v>1340</v>
      </c>
      <c r="E200" s="237"/>
      <c r="F200" s="237"/>
    </row>
    <row r="201" spans="1:6" ht="38.25" customHeight="1" x14ac:dyDescent="0.2">
      <c r="A201" s="33" t="s">
        <v>490</v>
      </c>
      <c r="B201" s="196" t="s">
        <v>295</v>
      </c>
      <c r="C201" s="207">
        <v>645</v>
      </c>
      <c r="D201" s="207">
        <v>670</v>
      </c>
      <c r="E201" s="237"/>
      <c r="F201" s="237"/>
    </row>
    <row r="202" spans="1:6" ht="39" customHeight="1" x14ac:dyDescent="0.2">
      <c r="A202" s="33" t="s">
        <v>491</v>
      </c>
      <c r="B202" s="196" t="s">
        <v>295</v>
      </c>
      <c r="C202" s="207">
        <v>645</v>
      </c>
      <c r="D202" s="207">
        <v>670</v>
      </c>
      <c r="E202" s="237"/>
      <c r="F202" s="237"/>
    </row>
    <row r="203" spans="1:6" ht="18.75" customHeight="1" x14ac:dyDescent="0.2">
      <c r="A203" s="239" t="s">
        <v>315</v>
      </c>
      <c r="B203" s="248" t="s">
        <v>873</v>
      </c>
      <c r="C203" s="243">
        <v>3603</v>
      </c>
      <c r="D203" s="245">
        <v>3741</v>
      </c>
      <c r="E203" s="237"/>
      <c r="F203" s="237"/>
    </row>
    <row r="204" spans="1:6" ht="15" customHeight="1" x14ac:dyDescent="0.2">
      <c r="A204" s="240"/>
      <c r="B204" s="249"/>
      <c r="C204" s="244"/>
      <c r="D204" s="246">
        <v>0</v>
      </c>
      <c r="E204" s="237"/>
      <c r="F204" s="237"/>
    </row>
    <row r="205" spans="1:6" ht="15" customHeight="1" x14ac:dyDescent="0.2">
      <c r="A205" s="241"/>
      <c r="B205" s="250"/>
      <c r="C205" s="245"/>
      <c r="D205" s="246">
        <v>0</v>
      </c>
      <c r="E205" s="237"/>
      <c r="F205" s="237"/>
    </row>
    <row r="206" spans="1:6" ht="13.5" customHeight="1" x14ac:dyDescent="0.2">
      <c r="A206" s="242" t="s">
        <v>744</v>
      </c>
      <c r="B206" s="248" t="s">
        <v>873</v>
      </c>
      <c r="C206" s="243">
        <v>4323</v>
      </c>
      <c r="D206" s="245">
        <v>4489</v>
      </c>
      <c r="E206" s="237"/>
      <c r="F206" s="237"/>
    </row>
    <row r="207" spans="1:6" ht="13.5" customHeight="1" x14ac:dyDescent="0.2">
      <c r="A207" s="242"/>
      <c r="B207" s="249"/>
      <c r="C207" s="244"/>
      <c r="D207" s="246">
        <v>0</v>
      </c>
      <c r="E207" s="237"/>
      <c r="F207" s="237"/>
    </row>
    <row r="208" spans="1:6" ht="13.5" customHeight="1" x14ac:dyDescent="0.2">
      <c r="A208" s="242"/>
      <c r="B208" s="250"/>
      <c r="C208" s="245"/>
      <c r="D208" s="246">
        <v>0</v>
      </c>
      <c r="E208" s="237"/>
      <c r="F208" s="237"/>
    </row>
    <row r="209" spans="1:6" ht="13.5" customHeight="1" x14ac:dyDescent="0.2">
      <c r="A209" s="242" t="s">
        <v>927</v>
      </c>
      <c r="B209" s="248" t="s">
        <v>873</v>
      </c>
      <c r="C209" s="243">
        <v>6005</v>
      </c>
      <c r="D209" s="245">
        <v>6235</v>
      </c>
      <c r="E209" s="237"/>
      <c r="F209" s="237"/>
    </row>
    <row r="210" spans="1:6" ht="13.5" customHeight="1" x14ac:dyDescent="0.2">
      <c r="A210" s="242"/>
      <c r="B210" s="249"/>
      <c r="C210" s="244"/>
      <c r="D210" s="246">
        <v>0</v>
      </c>
      <c r="E210" s="237"/>
      <c r="F210" s="237"/>
    </row>
    <row r="211" spans="1:6" ht="13.5" customHeight="1" x14ac:dyDescent="0.2">
      <c r="A211" s="242"/>
      <c r="B211" s="250"/>
      <c r="C211" s="245"/>
      <c r="D211" s="246">
        <v>0</v>
      </c>
      <c r="E211" s="237"/>
      <c r="F211" s="237"/>
    </row>
    <row r="212" spans="1:6" ht="13.5" customHeight="1" x14ac:dyDescent="0.2">
      <c r="A212" s="242" t="s">
        <v>989</v>
      </c>
      <c r="B212" s="248" t="s">
        <v>873</v>
      </c>
      <c r="C212" s="243">
        <v>8406</v>
      </c>
      <c r="D212" s="245">
        <v>8729</v>
      </c>
      <c r="E212" s="237"/>
      <c r="F212" s="237"/>
    </row>
    <row r="213" spans="1:6" ht="13.5" customHeight="1" x14ac:dyDescent="0.2">
      <c r="A213" s="242"/>
      <c r="B213" s="249"/>
      <c r="C213" s="244"/>
      <c r="D213" s="246">
        <v>0</v>
      </c>
      <c r="E213" s="237"/>
      <c r="F213" s="237"/>
    </row>
    <row r="214" spans="1:6" ht="13.5" customHeight="1" x14ac:dyDescent="0.2">
      <c r="A214" s="242"/>
      <c r="B214" s="250"/>
      <c r="C214" s="245"/>
      <c r="D214" s="246">
        <v>0</v>
      </c>
      <c r="E214" s="237"/>
      <c r="F214" s="237"/>
    </row>
    <row r="215" spans="1:6" ht="12" customHeight="1" x14ac:dyDescent="0.2">
      <c r="A215" s="240" t="s">
        <v>912</v>
      </c>
      <c r="B215" s="250" t="s">
        <v>295</v>
      </c>
      <c r="C215" s="244">
        <v>7627</v>
      </c>
      <c r="D215" s="245">
        <v>7920</v>
      </c>
      <c r="E215" s="237"/>
      <c r="F215" s="237"/>
    </row>
    <row r="216" spans="1:6" ht="12" customHeight="1" x14ac:dyDescent="0.2">
      <c r="A216" s="240"/>
      <c r="B216" s="242"/>
      <c r="C216" s="244"/>
      <c r="D216" s="246"/>
      <c r="E216" s="237"/>
      <c r="F216" s="237"/>
    </row>
    <row r="217" spans="1:6" ht="12" customHeight="1" x14ac:dyDescent="0.2">
      <c r="A217" s="241"/>
      <c r="B217" s="242"/>
      <c r="C217" s="245"/>
      <c r="D217" s="246"/>
      <c r="E217" s="237"/>
      <c r="F217" s="237"/>
    </row>
    <row r="218" spans="1:6" ht="12.75" customHeight="1" x14ac:dyDescent="0.2">
      <c r="A218" s="239" t="s">
        <v>1170</v>
      </c>
      <c r="B218" s="250" t="s">
        <v>295</v>
      </c>
      <c r="C218" s="243">
        <v>14528</v>
      </c>
      <c r="D218" s="243">
        <v>15086</v>
      </c>
      <c r="E218" s="237"/>
      <c r="F218" s="237"/>
    </row>
    <row r="219" spans="1:6" ht="12.75" customHeight="1" x14ac:dyDescent="0.2">
      <c r="A219" s="240"/>
      <c r="B219" s="242"/>
      <c r="C219" s="244"/>
      <c r="D219" s="244"/>
      <c r="E219" s="237"/>
      <c r="F219" s="237"/>
    </row>
    <row r="220" spans="1:6" ht="12.75" customHeight="1" x14ac:dyDescent="0.2">
      <c r="A220" s="241"/>
      <c r="B220" s="242"/>
      <c r="C220" s="245"/>
      <c r="D220" s="245"/>
      <c r="E220" s="237"/>
      <c r="F220" s="237"/>
    </row>
    <row r="221" spans="1:6" ht="39.75" customHeight="1" x14ac:dyDescent="0.2">
      <c r="A221" s="46" t="s">
        <v>1250</v>
      </c>
      <c r="B221" s="13"/>
      <c r="C221" s="219"/>
      <c r="D221" s="220"/>
      <c r="E221" s="237"/>
      <c r="F221" s="237"/>
    </row>
    <row r="222" spans="1:6" ht="15" customHeight="1" x14ac:dyDescent="0.2">
      <c r="A222" s="258" t="s">
        <v>913</v>
      </c>
      <c r="B222" s="250" t="s">
        <v>729</v>
      </c>
      <c r="C222" s="244">
        <v>5375</v>
      </c>
      <c r="D222" s="244">
        <v>5582</v>
      </c>
      <c r="E222" s="237"/>
      <c r="F222" s="237"/>
    </row>
    <row r="223" spans="1:6" ht="15" customHeight="1" x14ac:dyDescent="0.2">
      <c r="A223" s="256"/>
      <c r="B223" s="242"/>
      <c r="C223" s="244"/>
      <c r="D223" s="244"/>
      <c r="E223" s="237"/>
      <c r="F223" s="237"/>
    </row>
    <row r="224" spans="1:6" ht="15" customHeight="1" x14ac:dyDescent="0.2">
      <c r="A224" s="256"/>
      <c r="B224" s="242"/>
      <c r="C224" s="245"/>
      <c r="D224" s="245"/>
      <c r="E224" s="237"/>
      <c r="F224" s="237"/>
    </row>
    <row r="225" spans="1:6" ht="15.75" customHeight="1" x14ac:dyDescent="0.2">
      <c r="A225" s="247" t="s">
        <v>1053</v>
      </c>
      <c r="B225" s="242" t="s">
        <v>471</v>
      </c>
      <c r="C225" s="243">
        <v>1961</v>
      </c>
      <c r="D225" s="243"/>
      <c r="E225" s="237"/>
      <c r="F225" s="237"/>
    </row>
    <row r="226" spans="1:6" ht="15.75" customHeight="1" x14ac:dyDescent="0.2">
      <c r="A226" s="247"/>
      <c r="B226" s="242"/>
      <c r="C226" s="244"/>
      <c r="D226" s="244"/>
      <c r="E226" s="237"/>
      <c r="F226" s="237"/>
    </row>
    <row r="227" spans="1:6" ht="15.75" customHeight="1" x14ac:dyDescent="0.2">
      <c r="A227" s="247"/>
      <c r="B227" s="242"/>
      <c r="C227" s="245"/>
      <c r="D227" s="245"/>
      <c r="E227" s="237"/>
      <c r="F227" s="237"/>
    </row>
    <row r="228" spans="1:6" ht="16.5" customHeight="1" x14ac:dyDescent="0.2">
      <c r="A228" s="239" t="s">
        <v>1152</v>
      </c>
      <c r="B228" s="248" t="s">
        <v>729</v>
      </c>
      <c r="C228" s="243">
        <v>3027</v>
      </c>
      <c r="D228" s="243"/>
      <c r="E228" s="237"/>
      <c r="F228" s="237"/>
    </row>
    <row r="229" spans="1:6" ht="16.5" customHeight="1" x14ac:dyDescent="0.2">
      <c r="A229" s="240"/>
      <c r="B229" s="249"/>
      <c r="C229" s="244"/>
      <c r="D229" s="244"/>
      <c r="E229" s="237"/>
      <c r="F229" s="237"/>
    </row>
    <row r="230" spans="1:6" ht="16.5" customHeight="1" x14ac:dyDescent="0.2">
      <c r="A230" s="240"/>
      <c r="B230" s="249"/>
      <c r="C230" s="245"/>
      <c r="D230" s="245"/>
      <c r="E230" s="237"/>
      <c r="F230" s="237"/>
    </row>
    <row r="231" spans="1:6" ht="18.75" customHeight="1" x14ac:dyDescent="0.2">
      <c r="A231" s="239" t="s">
        <v>1020</v>
      </c>
      <c r="B231" s="248" t="s">
        <v>678</v>
      </c>
      <c r="C231" s="243">
        <v>486</v>
      </c>
      <c r="D231" s="243">
        <v>504</v>
      </c>
      <c r="E231" s="237"/>
      <c r="F231" s="237"/>
    </row>
    <row r="232" spans="1:6" ht="18.75" customHeight="1" x14ac:dyDescent="0.2">
      <c r="A232" s="241"/>
      <c r="B232" s="250"/>
      <c r="C232" s="245"/>
      <c r="D232" s="245"/>
      <c r="E232" s="237"/>
      <c r="F232" s="237"/>
    </row>
    <row r="233" spans="1:6" ht="20.25" customHeight="1" x14ac:dyDescent="0.2">
      <c r="A233" s="239" t="s">
        <v>1021</v>
      </c>
      <c r="B233" s="248" t="s">
        <v>295</v>
      </c>
      <c r="C233" s="243">
        <v>4479</v>
      </c>
      <c r="D233" s="243"/>
      <c r="E233" s="237"/>
      <c r="F233" s="237"/>
    </row>
    <row r="234" spans="1:6" ht="20.25" customHeight="1" x14ac:dyDescent="0.2">
      <c r="A234" s="240"/>
      <c r="B234" s="249"/>
      <c r="C234" s="244"/>
      <c r="D234" s="244"/>
      <c r="E234" s="237"/>
      <c r="F234" s="237"/>
    </row>
    <row r="235" spans="1:6" ht="20.25" customHeight="1" x14ac:dyDescent="0.2">
      <c r="A235" s="241"/>
      <c r="B235" s="250"/>
      <c r="C235" s="245"/>
      <c r="D235" s="245"/>
      <c r="E235" s="237"/>
      <c r="F235" s="237"/>
    </row>
    <row r="236" spans="1:6" ht="18" customHeight="1" x14ac:dyDescent="0.2">
      <c r="A236" s="239" t="s">
        <v>316</v>
      </c>
      <c r="B236" s="248" t="s">
        <v>295</v>
      </c>
      <c r="C236" s="243"/>
      <c r="D236" s="243">
        <v>1492</v>
      </c>
      <c r="E236" s="237"/>
      <c r="F236" s="237"/>
    </row>
    <row r="237" spans="1:6" ht="18" customHeight="1" x14ac:dyDescent="0.2">
      <c r="A237" s="240"/>
      <c r="B237" s="249"/>
      <c r="C237" s="244"/>
      <c r="D237" s="244"/>
      <c r="E237" s="237"/>
      <c r="F237" s="237"/>
    </row>
    <row r="238" spans="1:6" ht="18" customHeight="1" x14ac:dyDescent="0.2">
      <c r="A238" s="241"/>
      <c r="B238" s="249"/>
      <c r="C238" s="244"/>
      <c r="D238" s="244"/>
      <c r="E238" s="237"/>
      <c r="F238" s="237"/>
    </row>
    <row r="239" spans="1:6" ht="27" customHeight="1" x14ac:dyDescent="0.2">
      <c r="A239" s="33" t="s">
        <v>1206</v>
      </c>
      <c r="B239" s="53"/>
      <c r="C239" s="219"/>
      <c r="D239" s="220"/>
      <c r="E239" s="237"/>
      <c r="F239" s="237"/>
    </row>
    <row r="240" spans="1:6" ht="19.5" customHeight="1" x14ac:dyDescent="0.2">
      <c r="A240" s="239" t="s">
        <v>1083</v>
      </c>
      <c r="B240" s="248" t="s">
        <v>402</v>
      </c>
      <c r="C240" s="243">
        <v>2906</v>
      </c>
      <c r="D240" s="243">
        <v>3017</v>
      </c>
      <c r="E240" s="237"/>
      <c r="F240" s="237"/>
    </row>
    <row r="241" spans="1:6" ht="19.5" customHeight="1" x14ac:dyDescent="0.2">
      <c r="A241" s="240"/>
      <c r="B241" s="249"/>
      <c r="C241" s="244"/>
      <c r="D241" s="244"/>
      <c r="E241" s="237"/>
      <c r="F241" s="237"/>
    </row>
    <row r="242" spans="1:6" ht="19.5" customHeight="1" x14ac:dyDescent="0.2">
      <c r="A242" s="241"/>
      <c r="B242" s="250"/>
      <c r="C242" s="245"/>
      <c r="D242" s="245"/>
      <c r="E242" s="237"/>
      <c r="F242" s="237"/>
    </row>
    <row r="243" spans="1:6" ht="33" customHeight="1" x14ac:dyDescent="0.2">
      <c r="A243" s="46" t="s">
        <v>841</v>
      </c>
      <c r="B243" s="61"/>
      <c r="C243" s="222"/>
      <c r="D243" s="223"/>
      <c r="E243" s="237"/>
      <c r="F243" s="237"/>
    </row>
    <row r="244" spans="1:6" ht="25.5" customHeight="1" x14ac:dyDescent="0.2">
      <c r="A244" s="54" t="s">
        <v>1009</v>
      </c>
      <c r="B244" s="13"/>
      <c r="C244" s="219"/>
      <c r="D244" s="220"/>
      <c r="E244" s="237"/>
      <c r="F244" s="237"/>
    </row>
    <row r="245" spans="1:6" ht="22.5" customHeight="1" x14ac:dyDescent="0.2">
      <c r="A245" s="247" t="s">
        <v>1136</v>
      </c>
      <c r="B245" s="242" t="s">
        <v>1137</v>
      </c>
      <c r="C245" s="243">
        <v>1254</v>
      </c>
      <c r="D245" s="243">
        <v>1302</v>
      </c>
      <c r="E245" s="237"/>
      <c r="F245" s="237"/>
    </row>
    <row r="246" spans="1:6" ht="22.5" customHeight="1" x14ac:dyDescent="0.2">
      <c r="A246" s="247"/>
      <c r="B246" s="242"/>
      <c r="C246" s="245"/>
      <c r="D246" s="245"/>
      <c r="E246" s="237"/>
      <c r="F246" s="237"/>
    </row>
    <row r="247" spans="1:6" ht="22.5" customHeight="1" x14ac:dyDescent="0.2">
      <c r="A247" s="247" t="s">
        <v>1138</v>
      </c>
      <c r="B247" s="242" t="s">
        <v>1137</v>
      </c>
      <c r="C247" s="243">
        <v>1513</v>
      </c>
      <c r="D247" s="243">
        <v>1571</v>
      </c>
      <c r="E247" s="237"/>
      <c r="F247" s="237"/>
    </row>
    <row r="248" spans="1:6" ht="22.5" customHeight="1" x14ac:dyDescent="0.2">
      <c r="A248" s="247"/>
      <c r="B248" s="242"/>
      <c r="C248" s="245"/>
      <c r="D248" s="245"/>
      <c r="E248" s="237"/>
      <c r="F248" s="237"/>
    </row>
    <row r="249" spans="1:6" ht="22.5" customHeight="1" x14ac:dyDescent="0.2">
      <c r="A249" s="247" t="s">
        <v>1139</v>
      </c>
      <c r="B249" s="242" t="s">
        <v>1140</v>
      </c>
      <c r="C249" s="243">
        <v>475</v>
      </c>
      <c r="D249" s="243">
        <v>494</v>
      </c>
      <c r="E249" s="237"/>
      <c r="F249" s="237"/>
    </row>
    <row r="250" spans="1:6" ht="22.5" customHeight="1" x14ac:dyDescent="0.2">
      <c r="A250" s="247"/>
      <c r="B250" s="242"/>
      <c r="C250" s="245"/>
      <c r="D250" s="245"/>
      <c r="E250" s="237"/>
      <c r="F250" s="237"/>
    </row>
    <row r="251" spans="1:6" ht="22.5" customHeight="1" x14ac:dyDescent="0.2">
      <c r="A251" s="247" t="s">
        <v>1141</v>
      </c>
      <c r="B251" s="242" t="s">
        <v>1140</v>
      </c>
      <c r="C251" s="243">
        <v>778</v>
      </c>
      <c r="D251" s="243">
        <v>808</v>
      </c>
      <c r="E251" s="237"/>
      <c r="F251" s="237"/>
    </row>
    <row r="252" spans="1:6" ht="22.5" customHeight="1" x14ac:dyDescent="0.2">
      <c r="A252" s="247"/>
      <c r="B252" s="242"/>
      <c r="C252" s="245"/>
      <c r="D252" s="245"/>
      <c r="E252" s="237"/>
      <c r="F252" s="237"/>
    </row>
    <row r="253" spans="1:6" ht="25.5" customHeight="1" x14ac:dyDescent="0.2">
      <c r="A253" s="117" t="s">
        <v>0</v>
      </c>
      <c r="C253" s="224"/>
      <c r="E253" s="237"/>
      <c r="F253" s="237"/>
    </row>
    <row r="254" spans="1:6" ht="28.5" customHeight="1" x14ac:dyDescent="0.2">
      <c r="A254" s="181" t="s">
        <v>492</v>
      </c>
      <c r="E254" s="237"/>
      <c r="F254" s="237"/>
    </row>
    <row r="255" spans="1:6" ht="38.25" customHeight="1" x14ac:dyDescent="0.2">
      <c r="A255" s="33" t="s">
        <v>493</v>
      </c>
      <c r="B255" s="196" t="s">
        <v>873</v>
      </c>
      <c r="C255" s="207">
        <v>8860</v>
      </c>
      <c r="D255" s="207">
        <v>9200</v>
      </c>
      <c r="E255" s="237"/>
      <c r="F255" s="237"/>
    </row>
    <row r="256" spans="1:6" ht="25.5" customHeight="1" x14ac:dyDescent="0.2">
      <c r="A256" s="46" t="s">
        <v>96</v>
      </c>
      <c r="B256" s="13"/>
      <c r="C256" s="219"/>
      <c r="D256" s="220"/>
      <c r="E256" s="237"/>
      <c r="F256" s="237"/>
    </row>
    <row r="257" spans="1:6" ht="30.75" customHeight="1" x14ac:dyDescent="0.2">
      <c r="A257" s="48" t="s">
        <v>763</v>
      </c>
      <c r="B257" s="202" t="s">
        <v>121</v>
      </c>
      <c r="C257" s="215">
        <v>2953</v>
      </c>
      <c r="D257" s="215">
        <v>3067</v>
      </c>
      <c r="E257" s="237"/>
      <c r="F257" s="237"/>
    </row>
    <row r="258" spans="1:6" ht="21" customHeight="1" x14ac:dyDescent="0.2">
      <c r="A258" s="46" t="s">
        <v>96</v>
      </c>
      <c r="B258" s="13"/>
      <c r="C258" s="219"/>
      <c r="D258" s="220"/>
      <c r="E258" s="237"/>
      <c r="F258" s="237"/>
    </row>
    <row r="259" spans="1:6" ht="41.25" customHeight="1" x14ac:dyDescent="0.2">
      <c r="A259" s="48" t="s">
        <v>947</v>
      </c>
      <c r="B259" s="203" t="s">
        <v>874</v>
      </c>
      <c r="C259" s="225">
        <v>2658</v>
      </c>
      <c r="D259" s="225">
        <v>2760</v>
      </c>
      <c r="E259" s="237"/>
      <c r="F259" s="237"/>
    </row>
    <row r="260" spans="1:6" ht="26.25" customHeight="1" x14ac:dyDescent="0.2">
      <c r="A260" s="46" t="s">
        <v>1084</v>
      </c>
      <c r="B260" s="120"/>
      <c r="C260" s="219"/>
      <c r="D260" s="220"/>
      <c r="E260" s="237"/>
      <c r="F260" s="237"/>
    </row>
    <row r="261" spans="1:6" ht="30.75" customHeight="1" x14ac:dyDescent="0.2">
      <c r="A261" s="33" t="s">
        <v>764</v>
      </c>
      <c r="B261" s="202" t="s">
        <v>295</v>
      </c>
      <c r="C261" s="215">
        <v>591</v>
      </c>
      <c r="D261" s="215">
        <v>613</v>
      </c>
      <c r="E261" s="237"/>
      <c r="F261" s="237"/>
    </row>
    <row r="262" spans="1:6" ht="39.75" customHeight="1" x14ac:dyDescent="0.2">
      <c r="A262" s="33" t="s">
        <v>765</v>
      </c>
      <c r="B262" s="196" t="s">
        <v>874</v>
      </c>
      <c r="C262" s="207">
        <v>886</v>
      </c>
      <c r="D262" s="207">
        <v>920</v>
      </c>
      <c r="E262" s="237"/>
      <c r="F262" s="237"/>
    </row>
    <row r="263" spans="1:6" ht="39.75" customHeight="1" x14ac:dyDescent="0.2">
      <c r="A263" s="32" t="s">
        <v>766</v>
      </c>
      <c r="B263" s="201" t="s">
        <v>295</v>
      </c>
      <c r="C263" s="214">
        <v>5907</v>
      </c>
      <c r="D263" s="214"/>
      <c r="E263" s="237"/>
      <c r="F263" s="237"/>
    </row>
    <row r="264" spans="1:6" ht="21.75" customHeight="1" x14ac:dyDescent="0.2">
      <c r="A264" s="46" t="s">
        <v>97</v>
      </c>
      <c r="B264" s="13"/>
      <c r="C264" s="219"/>
      <c r="D264" s="220"/>
      <c r="E264" s="237"/>
      <c r="F264" s="237"/>
    </row>
    <row r="265" spans="1:6" ht="40.5" customHeight="1" x14ac:dyDescent="0.2">
      <c r="A265" s="32" t="s">
        <v>767</v>
      </c>
      <c r="B265" s="201" t="s">
        <v>295</v>
      </c>
      <c r="C265" s="214">
        <v>2953</v>
      </c>
      <c r="D265" s="214"/>
      <c r="E265" s="237"/>
      <c r="F265" s="237"/>
    </row>
    <row r="266" spans="1:6" ht="23.25" customHeight="1" x14ac:dyDescent="0.2">
      <c r="A266" s="46" t="s">
        <v>97</v>
      </c>
      <c r="B266" s="13"/>
      <c r="C266" s="219"/>
      <c r="D266" s="220"/>
      <c r="E266" s="237"/>
      <c r="F266" s="237"/>
    </row>
    <row r="267" spans="1:6" ht="36" customHeight="1" x14ac:dyDescent="0.2">
      <c r="A267" s="34" t="s">
        <v>50</v>
      </c>
      <c r="B267" s="201" t="s">
        <v>295</v>
      </c>
      <c r="C267" s="207">
        <v>1772</v>
      </c>
      <c r="D267" s="207">
        <v>1840</v>
      </c>
      <c r="E267" s="237"/>
      <c r="F267" s="237"/>
    </row>
    <row r="268" spans="1:6" ht="43.5" customHeight="1" x14ac:dyDescent="0.2">
      <c r="A268" s="33" t="s">
        <v>1149</v>
      </c>
      <c r="B268" s="201" t="s">
        <v>295</v>
      </c>
      <c r="C268" s="207">
        <v>4725</v>
      </c>
      <c r="D268" s="207"/>
      <c r="E268" s="237"/>
      <c r="F268" s="237"/>
    </row>
    <row r="269" spans="1:6" ht="47.25" customHeight="1" x14ac:dyDescent="0.2">
      <c r="A269" s="34" t="s">
        <v>218</v>
      </c>
      <c r="B269" s="201" t="s">
        <v>295</v>
      </c>
      <c r="C269" s="207">
        <v>2363</v>
      </c>
      <c r="D269" s="207"/>
      <c r="E269" s="237"/>
      <c r="F269" s="237"/>
    </row>
    <row r="270" spans="1:6" ht="21" customHeight="1" x14ac:dyDescent="0.2">
      <c r="A270" s="54" t="s">
        <v>518</v>
      </c>
      <c r="B270" s="13"/>
      <c r="C270" s="219"/>
      <c r="D270" s="220"/>
      <c r="E270" s="237"/>
      <c r="F270" s="237"/>
    </row>
    <row r="271" spans="1:6" ht="44.25" customHeight="1" x14ac:dyDescent="0.2">
      <c r="A271" s="186" t="s">
        <v>219</v>
      </c>
      <c r="B271" s="196" t="s">
        <v>402</v>
      </c>
      <c r="C271" s="207">
        <v>1536</v>
      </c>
      <c r="D271" s="207"/>
      <c r="E271" s="237"/>
      <c r="F271" s="237"/>
    </row>
    <row r="272" spans="1:6" ht="27.75" customHeight="1" x14ac:dyDescent="0.2">
      <c r="A272" s="46" t="s">
        <v>1199</v>
      </c>
      <c r="B272" s="203"/>
      <c r="C272" s="214"/>
      <c r="D272" s="214"/>
      <c r="E272" s="237"/>
      <c r="F272" s="237"/>
    </row>
    <row r="273" spans="1:6" ht="48" customHeight="1" x14ac:dyDescent="0.2">
      <c r="A273" s="34" t="s">
        <v>220</v>
      </c>
      <c r="B273" s="203" t="s">
        <v>295</v>
      </c>
      <c r="C273" s="214"/>
      <c r="D273" s="214">
        <v>1227</v>
      </c>
      <c r="E273" s="237"/>
      <c r="F273" s="237"/>
    </row>
    <row r="274" spans="1:6" ht="18.75" customHeight="1" x14ac:dyDescent="0.2">
      <c r="A274" s="54" t="s">
        <v>519</v>
      </c>
      <c r="B274" s="13"/>
      <c r="C274" s="219"/>
      <c r="D274" s="220"/>
      <c r="E274" s="237"/>
      <c r="F274" s="237"/>
    </row>
    <row r="275" spans="1:6" ht="18.75" customHeight="1" x14ac:dyDescent="0.2">
      <c r="A275" s="55" t="s">
        <v>221</v>
      </c>
      <c r="B275" s="202" t="s">
        <v>202</v>
      </c>
      <c r="C275" s="215">
        <v>354</v>
      </c>
      <c r="D275" s="215">
        <v>368</v>
      </c>
      <c r="E275" s="237"/>
      <c r="F275" s="237"/>
    </row>
    <row r="276" spans="1:6" ht="34.5" customHeight="1" x14ac:dyDescent="0.2">
      <c r="A276" s="33" t="s">
        <v>1010</v>
      </c>
      <c r="B276" s="196" t="s">
        <v>190</v>
      </c>
      <c r="C276" s="207">
        <v>591</v>
      </c>
      <c r="D276" s="207">
        <v>613</v>
      </c>
      <c r="E276" s="237"/>
      <c r="F276" s="237"/>
    </row>
    <row r="277" spans="1:6" ht="35.25" customHeight="1" x14ac:dyDescent="0.2">
      <c r="A277" s="33" t="s">
        <v>172</v>
      </c>
      <c r="B277" s="196" t="s">
        <v>190</v>
      </c>
      <c r="C277" s="207">
        <v>591</v>
      </c>
      <c r="D277" s="207">
        <v>613</v>
      </c>
      <c r="E277" s="237"/>
      <c r="F277" s="237"/>
    </row>
    <row r="278" spans="1:6" ht="35.25" customHeight="1" x14ac:dyDescent="0.2">
      <c r="A278" s="33" t="s">
        <v>555</v>
      </c>
      <c r="B278" s="196" t="s">
        <v>295</v>
      </c>
      <c r="C278" s="207">
        <v>2953</v>
      </c>
      <c r="D278" s="207">
        <v>3067</v>
      </c>
      <c r="E278" s="237"/>
      <c r="F278" s="237"/>
    </row>
    <row r="279" spans="1:6" ht="35.25" customHeight="1" x14ac:dyDescent="0.2">
      <c r="A279" s="33" t="s">
        <v>520</v>
      </c>
      <c r="B279" s="196"/>
      <c r="C279" s="207"/>
      <c r="D279" s="207"/>
      <c r="E279" s="237"/>
      <c r="F279" s="237"/>
    </row>
    <row r="280" spans="1:6" ht="35.25" customHeight="1" x14ac:dyDescent="0.2">
      <c r="A280" s="33" t="s">
        <v>1085</v>
      </c>
      <c r="B280" s="196" t="s">
        <v>295</v>
      </c>
      <c r="C280" s="207">
        <v>1772</v>
      </c>
      <c r="D280" s="207">
        <v>1840</v>
      </c>
      <c r="E280" s="237"/>
      <c r="F280" s="237"/>
    </row>
    <row r="281" spans="1:6" s="126" customFormat="1" ht="35.25" customHeight="1" x14ac:dyDescent="0.2">
      <c r="A281" s="33" t="s">
        <v>510</v>
      </c>
      <c r="B281" s="201" t="s">
        <v>295</v>
      </c>
      <c r="C281" s="217">
        <v>2363</v>
      </c>
      <c r="D281" s="207"/>
      <c r="E281" s="237"/>
      <c r="F281" s="237"/>
    </row>
    <row r="282" spans="1:6" ht="35.25" customHeight="1" x14ac:dyDescent="0.2">
      <c r="A282" s="33" t="s">
        <v>511</v>
      </c>
      <c r="B282" s="196" t="s">
        <v>295</v>
      </c>
      <c r="C282" s="207">
        <v>591</v>
      </c>
      <c r="D282" s="207">
        <v>613</v>
      </c>
      <c r="E282" s="237"/>
      <c r="F282" s="237"/>
    </row>
    <row r="283" spans="1:6" ht="47.25" customHeight="1" x14ac:dyDescent="0.2">
      <c r="A283" s="34" t="s">
        <v>512</v>
      </c>
      <c r="B283" s="201" t="s">
        <v>295</v>
      </c>
      <c r="C283" s="207">
        <v>2717</v>
      </c>
      <c r="D283" s="207"/>
      <c r="E283" s="237"/>
      <c r="F283" s="237"/>
    </row>
    <row r="284" spans="1:6" ht="48.75" customHeight="1" x14ac:dyDescent="0.2">
      <c r="A284" s="33" t="s">
        <v>837</v>
      </c>
      <c r="B284" s="201" t="s">
        <v>295</v>
      </c>
      <c r="C284" s="207">
        <v>1772</v>
      </c>
      <c r="D284" s="207"/>
      <c r="E284" s="237"/>
      <c r="F284" s="237"/>
    </row>
    <row r="285" spans="1:6" ht="38.25" customHeight="1" x14ac:dyDescent="0.2">
      <c r="A285" s="33" t="s">
        <v>758</v>
      </c>
      <c r="B285" s="196" t="s">
        <v>295</v>
      </c>
      <c r="C285" s="207"/>
      <c r="D285" s="207">
        <v>613</v>
      </c>
      <c r="E285" s="237"/>
      <c r="F285" s="237"/>
    </row>
    <row r="286" spans="1:6" ht="33" customHeight="1" x14ac:dyDescent="0.2">
      <c r="A286" s="181" t="s">
        <v>1086</v>
      </c>
      <c r="D286" s="221"/>
      <c r="E286" s="237"/>
      <c r="F286" s="237"/>
    </row>
    <row r="287" spans="1:6" ht="43.5" customHeight="1" x14ac:dyDescent="0.2">
      <c r="A287" s="33" t="s">
        <v>234</v>
      </c>
      <c r="B287" s="196" t="s">
        <v>833</v>
      </c>
      <c r="C287" s="207">
        <v>1068</v>
      </c>
      <c r="D287" s="207">
        <v>1109</v>
      </c>
      <c r="E287" s="237"/>
      <c r="F287" s="237"/>
    </row>
    <row r="288" spans="1:6" ht="18" customHeight="1" x14ac:dyDescent="0.2">
      <c r="A288" s="57" t="s">
        <v>28</v>
      </c>
      <c r="B288" s="196"/>
      <c r="C288" s="207"/>
      <c r="D288" s="207"/>
      <c r="E288" s="237"/>
      <c r="F288" s="237"/>
    </row>
    <row r="289" spans="1:6" ht="24.75" customHeight="1" x14ac:dyDescent="0.2">
      <c r="A289" s="58" t="s">
        <v>667</v>
      </c>
      <c r="B289" s="196" t="s">
        <v>833</v>
      </c>
      <c r="C289" s="207">
        <v>141</v>
      </c>
      <c r="D289" s="207">
        <v>146</v>
      </c>
      <c r="E289" s="237"/>
      <c r="F289" s="237"/>
    </row>
    <row r="290" spans="1:6" ht="24.75" customHeight="1" x14ac:dyDescent="0.2">
      <c r="A290" s="58" t="s">
        <v>668</v>
      </c>
      <c r="B290" s="196" t="s">
        <v>833</v>
      </c>
      <c r="C290" s="207">
        <v>201</v>
      </c>
      <c r="D290" s="207">
        <v>209</v>
      </c>
      <c r="E290" s="237"/>
      <c r="F290" s="237"/>
    </row>
    <row r="291" spans="1:6" ht="24.75" customHeight="1" x14ac:dyDescent="0.2">
      <c r="A291" s="59" t="s">
        <v>339</v>
      </c>
      <c r="B291" s="196" t="s">
        <v>833</v>
      </c>
      <c r="C291" s="207">
        <v>290</v>
      </c>
      <c r="D291" s="207">
        <v>301</v>
      </c>
      <c r="E291" s="237"/>
      <c r="F291" s="237"/>
    </row>
    <row r="292" spans="1:6" ht="24.75" customHeight="1" x14ac:dyDescent="0.2">
      <c r="A292" s="58" t="s">
        <v>669</v>
      </c>
      <c r="B292" s="196" t="s">
        <v>833</v>
      </c>
      <c r="C292" s="207">
        <v>435</v>
      </c>
      <c r="D292" s="207">
        <v>452</v>
      </c>
      <c r="E292" s="237"/>
      <c r="F292" s="237"/>
    </row>
    <row r="293" spans="1:6" ht="32.25" customHeight="1" x14ac:dyDescent="0.2">
      <c r="A293" s="33" t="s">
        <v>1207</v>
      </c>
      <c r="B293" s="196" t="s">
        <v>833</v>
      </c>
      <c r="C293" s="207">
        <v>1358</v>
      </c>
      <c r="D293" s="207">
        <v>1410</v>
      </c>
      <c r="E293" s="237"/>
      <c r="F293" s="237"/>
    </row>
    <row r="294" spans="1:6" ht="20.25" customHeight="1" x14ac:dyDescent="0.2">
      <c r="A294" s="57" t="s">
        <v>28</v>
      </c>
      <c r="B294" s="196"/>
      <c r="C294" s="207"/>
      <c r="D294" s="207"/>
      <c r="E294" s="237"/>
      <c r="F294" s="237"/>
    </row>
    <row r="295" spans="1:6" ht="20.25" customHeight="1" x14ac:dyDescent="0.2">
      <c r="A295" s="58" t="s">
        <v>667</v>
      </c>
      <c r="B295" s="196" t="s">
        <v>833</v>
      </c>
      <c r="C295" s="207">
        <v>141</v>
      </c>
      <c r="D295" s="207">
        <v>146</v>
      </c>
      <c r="E295" s="237"/>
      <c r="F295" s="237"/>
    </row>
    <row r="296" spans="1:6" ht="20.25" customHeight="1" x14ac:dyDescent="0.2">
      <c r="A296" s="58" t="s">
        <v>668</v>
      </c>
      <c r="B296" s="196" t="s">
        <v>833</v>
      </c>
      <c r="C296" s="207">
        <v>201</v>
      </c>
      <c r="D296" s="207">
        <v>209</v>
      </c>
      <c r="E296" s="237"/>
      <c r="F296" s="237"/>
    </row>
    <row r="297" spans="1:6" ht="20.25" customHeight="1" x14ac:dyDescent="0.2">
      <c r="A297" s="60" t="s">
        <v>339</v>
      </c>
      <c r="B297" s="196" t="s">
        <v>833</v>
      </c>
      <c r="C297" s="207">
        <v>435</v>
      </c>
      <c r="D297" s="207">
        <v>452</v>
      </c>
      <c r="E297" s="237"/>
      <c r="F297" s="237"/>
    </row>
    <row r="298" spans="1:6" ht="20.25" customHeight="1" x14ac:dyDescent="0.2">
      <c r="A298" s="58" t="s">
        <v>669</v>
      </c>
      <c r="B298" s="196" t="s">
        <v>833</v>
      </c>
      <c r="C298" s="207">
        <v>580</v>
      </c>
      <c r="D298" s="207">
        <v>602</v>
      </c>
      <c r="E298" s="237"/>
      <c r="F298" s="237"/>
    </row>
    <row r="299" spans="1:6" ht="36.75" customHeight="1" x14ac:dyDescent="0.2">
      <c r="A299" s="33" t="s">
        <v>1208</v>
      </c>
      <c r="B299" s="196" t="s">
        <v>833</v>
      </c>
      <c r="C299" s="207">
        <v>1648</v>
      </c>
      <c r="D299" s="207">
        <v>1711</v>
      </c>
      <c r="E299" s="237"/>
      <c r="F299" s="237"/>
    </row>
    <row r="300" spans="1:6" x14ac:dyDescent="0.2">
      <c r="A300" s="57" t="s">
        <v>28</v>
      </c>
      <c r="B300" s="196"/>
      <c r="C300" s="207"/>
      <c r="D300" s="207"/>
      <c r="E300" s="237"/>
      <c r="F300" s="237"/>
    </row>
    <row r="301" spans="1:6" ht="21.75" customHeight="1" x14ac:dyDescent="0.2">
      <c r="A301" s="58" t="s">
        <v>667</v>
      </c>
      <c r="B301" s="196" t="s">
        <v>833</v>
      </c>
      <c r="C301" s="207">
        <v>141</v>
      </c>
      <c r="D301" s="207">
        <v>146</v>
      </c>
      <c r="E301" s="237"/>
      <c r="F301" s="237"/>
    </row>
    <row r="302" spans="1:6" ht="24" customHeight="1" x14ac:dyDescent="0.2">
      <c r="A302" s="58" t="s">
        <v>668</v>
      </c>
      <c r="B302" s="196" t="s">
        <v>833</v>
      </c>
      <c r="C302" s="207">
        <v>201</v>
      </c>
      <c r="D302" s="207">
        <v>209</v>
      </c>
      <c r="E302" s="237"/>
      <c r="F302" s="237"/>
    </row>
    <row r="303" spans="1:6" ht="26.25" customHeight="1" x14ac:dyDescent="0.2">
      <c r="A303" s="60" t="s">
        <v>339</v>
      </c>
      <c r="B303" s="196" t="s">
        <v>833</v>
      </c>
      <c r="C303" s="207">
        <v>580</v>
      </c>
      <c r="D303" s="207">
        <v>602</v>
      </c>
      <c r="E303" s="237"/>
      <c r="F303" s="237"/>
    </row>
    <row r="304" spans="1:6" ht="32.25" customHeight="1" x14ac:dyDescent="0.2">
      <c r="A304" s="58" t="s">
        <v>669</v>
      </c>
      <c r="B304" s="196" t="s">
        <v>833</v>
      </c>
      <c r="C304" s="207">
        <v>725</v>
      </c>
      <c r="D304" s="207">
        <v>753</v>
      </c>
      <c r="E304" s="237"/>
      <c r="F304" s="237"/>
    </row>
    <row r="305" spans="1:6" ht="34.5" customHeight="1" x14ac:dyDescent="0.2">
      <c r="A305" s="33" t="s">
        <v>1151</v>
      </c>
      <c r="B305" s="196" t="s">
        <v>833</v>
      </c>
      <c r="C305" s="207">
        <v>161</v>
      </c>
      <c r="D305" s="207">
        <v>167</v>
      </c>
      <c r="E305" s="237"/>
      <c r="F305" s="237"/>
    </row>
    <row r="306" spans="1:6" ht="21" customHeight="1" x14ac:dyDescent="0.2">
      <c r="A306" s="247" t="s">
        <v>618</v>
      </c>
      <c r="B306" s="242" t="s">
        <v>902</v>
      </c>
      <c r="C306" s="246">
        <v>3356</v>
      </c>
      <c r="D306" s="246">
        <v>3485</v>
      </c>
      <c r="E306" s="237"/>
      <c r="F306" s="237"/>
    </row>
    <row r="307" spans="1:6" ht="21" customHeight="1" x14ac:dyDescent="0.2">
      <c r="A307" s="247"/>
      <c r="B307" s="242"/>
      <c r="C307" s="246"/>
      <c r="D307" s="246"/>
      <c r="E307" s="237"/>
      <c r="F307" s="237"/>
    </row>
    <row r="308" spans="1:6" s="1" customFormat="1" ht="35.25" customHeight="1" x14ac:dyDescent="0.2">
      <c r="A308" s="1" t="s">
        <v>892</v>
      </c>
      <c r="B308" s="196"/>
      <c r="C308" s="207"/>
      <c r="D308" s="207"/>
      <c r="E308" s="237"/>
      <c r="F308" s="237"/>
    </row>
    <row r="309" spans="1:6" s="1" customFormat="1" ht="14.25" customHeight="1" x14ac:dyDescent="0.2">
      <c r="A309" s="247" t="s">
        <v>46</v>
      </c>
      <c r="B309" s="242" t="s">
        <v>47</v>
      </c>
      <c r="C309" s="246">
        <v>1113</v>
      </c>
      <c r="D309" s="246">
        <v>1156</v>
      </c>
      <c r="E309" s="237"/>
      <c r="F309" s="237"/>
    </row>
    <row r="310" spans="1:6" s="1" customFormat="1" ht="21" customHeight="1" x14ac:dyDescent="0.2">
      <c r="A310" s="247"/>
      <c r="B310" s="242"/>
      <c r="C310" s="246"/>
      <c r="D310" s="246"/>
      <c r="E310" s="237"/>
      <c r="F310" s="237"/>
    </row>
    <row r="311" spans="1:6" s="1" customFormat="1" ht="22.5" customHeight="1" x14ac:dyDescent="0.2">
      <c r="A311" s="39" t="s">
        <v>893</v>
      </c>
      <c r="B311" s="13"/>
      <c r="C311" s="219"/>
      <c r="D311" s="220"/>
      <c r="E311" s="237"/>
      <c r="F311" s="237"/>
    </row>
    <row r="312" spans="1:6" ht="27" customHeight="1" x14ac:dyDescent="0.2">
      <c r="A312" s="117" t="s">
        <v>996</v>
      </c>
      <c r="D312" s="221"/>
      <c r="E312" s="237"/>
      <c r="F312" s="237"/>
    </row>
    <row r="313" spans="1:6" ht="19.5" customHeight="1" x14ac:dyDescent="0.2">
      <c r="A313" s="118" t="s">
        <v>997</v>
      </c>
      <c r="D313" s="221"/>
      <c r="E313" s="237"/>
      <c r="F313" s="237"/>
    </row>
    <row r="314" spans="1:6" ht="19.5" customHeight="1" x14ac:dyDescent="0.2">
      <c r="A314" s="247" t="s">
        <v>404</v>
      </c>
      <c r="B314" s="242" t="s">
        <v>873</v>
      </c>
      <c r="C314" s="246">
        <v>231</v>
      </c>
      <c r="D314" s="246">
        <v>240</v>
      </c>
      <c r="E314" s="237"/>
      <c r="F314" s="237"/>
    </row>
    <row r="315" spans="1:6" ht="19.5" customHeight="1" x14ac:dyDescent="0.2">
      <c r="A315" s="247"/>
      <c r="B315" s="242"/>
      <c r="C315" s="246"/>
      <c r="D315" s="246"/>
      <c r="E315" s="237"/>
      <c r="F315" s="237"/>
    </row>
    <row r="316" spans="1:6" ht="19.5" customHeight="1" x14ac:dyDescent="0.2">
      <c r="A316" s="247" t="s">
        <v>405</v>
      </c>
      <c r="B316" s="242" t="s">
        <v>873</v>
      </c>
      <c r="C316" s="246">
        <v>284</v>
      </c>
      <c r="D316" s="246">
        <v>295</v>
      </c>
      <c r="E316" s="237"/>
      <c r="F316" s="237"/>
    </row>
    <row r="317" spans="1:6" ht="19.5" customHeight="1" x14ac:dyDescent="0.2">
      <c r="A317" s="247"/>
      <c r="B317" s="242"/>
      <c r="C317" s="246"/>
      <c r="D317" s="246"/>
      <c r="E317" s="237"/>
      <c r="F317" s="237"/>
    </row>
    <row r="318" spans="1:6" ht="19.5" customHeight="1" x14ac:dyDescent="0.2">
      <c r="A318" s="247" t="s">
        <v>313</v>
      </c>
      <c r="B318" s="242" t="s">
        <v>833</v>
      </c>
      <c r="C318" s="246">
        <v>30</v>
      </c>
      <c r="D318" s="246">
        <v>31</v>
      </c>
      <c r="E318" s="237"/>
      <c r="F318" s="237"/>
    </row>
    <row r="319" spans="1:6" ht="19.5" customHeight="1" x14ac:dyDescent="0.2">
      <c r="A319" s="247"/>
      <c r="B319" s="242"/>
      <c r="C319" s="246"/>
      <c r="D319" s="246"/>
      <c r="E319" s="237"/>
      <c r="F319" s="237"/>
    </row>
    <row r="320" spans="1:6" ht="19.5" customHeight="1" x14ac:dyDescent="0.2">
      <c r="A320" s="247" t="s">
        <v>1063</v>
      </c>
      <c r="B320" s="254" t="s">
        <v>1064</v>
      </c>
      <c r="C320" s="246">
        <v>36</v>
      </c>
      <c r="D320" s="246">
        <v>38</v>
      </c>
      <c r="E320" s="237"/>
      <c r="F320" s="237"/>
    </row>
    <row r="321" spans="1:6" ht="19.5" customHeight="1" x14ac:dyDescent="0.2">
      <c r="A321" s="247"/>
      <c r="B321" s="254"/>
      <c r="C321" s="246"/>
      <c r="D321" s="246"/>
      <c r="E321" s="237"/>
      <c r="F321" s="237"/>
    </row>
    <row r="322" spans="1:6" ht="31.5" customHeight="1" x14ac:dyDescent="0.2">
      <c r="A322" s="46" t="s">
        <v>521</v>
      </c>
      <c r="B322" s="61"/>
      <c r="C322" s="218"/>
      <c r="D322" s="226"/>
      <c r="E322" s="237"/>
      <c r="F322" s="237"/>
    </row>
    <row r="323" spans="1:6" ht="21" customHeight="1" x14ac:dyDescent="0.2">
      <c r="A323" s="241" t="s">
        <v>1065</v>
      </c>
      <c r="B323" s="250" t="s">
        <v>638</v>
      </c>
      <c r="C323" s="245">
        <v>96</v>
      </c>
      <c r="D323" s="245">
        <v>100</v>
      </c>
      <c r="E323" s="237"/>
      <c r="F323" s="237"/>
    </row>
    <row r="324" spans="1:6" ht="21" customHeight="1" x14ac:dyDescent="0.2">
      <c r="A324" s="247"/>
      <c r="B324" s="242"/>
      <c r="C324" s="246"/>
      <c r="D324" s="246"/>
      <c r="E324" s="237"/>
      <c r="F324" s="237"/>
    </row>
    <row r="325" spans="1:6" ht="17.25" customHeight="1" x14ac:dyDescent="0.2">
      <c r="A325" s="256" t="s">
        <v>584</v>
      </c>
      <c r="B325" s="251" t="s">
        <v>523</v>
      </c>
      <c r="C325" s="246">
        <v>33</v>
      </c>
      <c r="D325" s="246">
        <v>34</v>
      </c>
      <c r="E325" s="237"/>
      <c r="F325" s="237"/>
    </row>
    <row r="326" spans="1:6" ht="17.25" customHeight="1" x14ac:dyDescent="0.2">
      <c r="A326" s="257"/>
      <c r="B326" s="253"/>
      <c r="C326" s="243"/>
      <c r="D326" s="243"/>
      <c r="E326" s="237"/>
      <c r="F326" s="237"/>
    </row>
    <row r="327" spans="1:6" ht="29.25" customHeight="1" x14ac:dyDescent="0.2">
      <c r="A327" s="46" t="s">
        <v>522</v>
      </c>
      <c r="B327" s="61"/>
      <c r="C327" s="219"/>
      <c r="D327" s="220"/>
      <c r="E327" s="237"/>
      <c r="F327" s="237"/>
    </row>
    <row r="328" spans="1:6" ht="16.5" customHeight="1" x14ac:dyDescent="0.2">
      <c r="A328" s="241" t="s">
        <v>602</v>
      </c>
      <c r="B328" s="250" t="s">
        <v>592</v>
      </c>
      <c r="C328" s="245">
        <v>40</v>
      </c>
      <c r="D328" s="245">
        <v>41</v>
      </c>
      <c r="E328" s="237"/>
      <c r="F328" s="237"/>
    </row>
    <row r="329" spans="1:6" ht="16.5" customHeight="1" x14ac:dyDescent="0.2">
      <c r="A329" s="239"/>
      <c r="B329" s="248"/>
      <c r="C329" s="243"/>
      <c r="D329" s="243"/>
      <c r="E329" s="237"/>
      <c r="F329" s="237"/>
    </row>
    <row r="330" spans="1:6" ht="32.25" customHeight="1" x14ac:dyDescent="0.2">
      <c r="A330" s="46" t="s">
        <v>522</v>
      </c>
      <c r="B330" s="61"/>
      <c r="C330" s="219"/>
      <c r="D330" s="220"/>
      <c r="E330" s="237"/>
      <c r="F330" s="237"/>
    </row>
    <row r="331" spans="1:6" ht="20.25" customHeight="1" x14ac:dyDescent="0.2">
      <c r="A331" s="247" t="s">
        <v>619</v>
      </c>
      <c r="B331" s="251" t="s">
        <v>620</v>
      </c>
      <c r="C331" s="245">
        <v>212</v>
      </c>
      <c r="D331" s="245">
        <v>220</v>
      </c>
      <c r="E331" s="237"/>
      <c r="F331" s="237"/>
    </row>
    <row r="332" spans="1:6" ht="22.5" customHeight="1" x14ac:dyDescent="0.2">
      <c r="A332" s="247"/>
      <c r="B332" s="253"/>
      <c r="C332" s="246"/>
      <c r="D332" s="246"/>
      <c r="E332" s="237"/>
      <c r="F332" s="237"/>
    </row>
    <row r="333" spans="1:6" ht="35.25" customHeight="1" x14ac:dyDescent="0.2">
      <c r="A333" s="39" t="s">
        <v>542</v>
      </c>
      <c r="B333" s="204" t="s">
        <v>104</v>
      </c>
      <c r="C333" s="207">
        <v>100</v>
      </c>
      <c r="D333" s="207">
        <v>104</v>
      </c>
      <c r="E333" s="237"/>
      <c r="F333" s="237"/>
    </row>
    <row r="334" spans="1:6" ht="32.25" customHeight="1" x14ac:dyDescent="0.2">
      <c r="A334" s="39" t="s">
        <v>424</v>
      </c>
      <c r="B334" s="196" t="s">
        <v>792</v>
      </c>
      <c r="C334" s="207">
        <v>82</v>
      </c>
      <c r="D334" s="207">
        <v>85</v>
      </c>
      <c r="E334" s="237"/>
      <c r="F334" s="237"/>
    </row>
    <row r="335" spans="1:6" ht="18.75" customHeight="1" x14ac:dyDescent="0.2">
      <c r="A335" s="257" t="s">
        <v>425</v>
      </c>
      <c r="B335" s="288" t="s">
        <v>524</v>
      </c>
      <c r="C335" s="246">
        <v>1322</v>
      </c>
      <c r="D335" s="246">
        <v>1373</v>
      </c>
      <c r="E335" s="237"/>
      <c r="F335" s="237"/>
    </row>
    <row r="336" spans="1:6" ht="16.5" customHeight="1" x14ac:dyDescent="0.2">
      <c r="A336" s="258"/>
      <c r="B336" s="289"/>
      <c r="C336" s="246"/>
      <c r="D336" s="246"/>
      <c r="E336" s="237"/>
      <c r="F336" s="237"/>
    </row>
    <row r="337" spans="1:6" ht="33.75" customHeight="1" x14ac:dyDescent="0.2">
      <c r="A337" s="39" t="s">
        <v>314</v>
      </c>
      <c r="B337" s="204" t="s">
        <v>524</v>
      </c>
      <c r="C337" s="207">
        <v>115</v>
      </c>
      <c r="D337" s="207">
        <v>119</v>
      </c>
      <c r="E337" s="237"/>
      <c r="F337" s="237"/>
    </row>
    <row r="338" spans="1:6" ht="25.5" customHeight="1" x14ac:dyDescent="0.2">
      <c r="A338" s="239" t="s">
        <v>921</v>
      </c>
      <c r="B338" s="242" t="s">
        <v>793</v>
      </c>
      <c r="C338" s="246">
        <v>268</v>
      </c>
      <c r="D338" s="246">
        <v>279</v>
      </c>
      <c r="E338" s="237"/>
      <c r="F338" s="237"/>
    </row>
    <row r="339" spans="1:6" ht="20.25" customHeight="1" x14ac:dyDescent="0.2">
      <c r="A339" s="241"/>
      <c r="B339" s="242"/>
      <c r="C339" s="246"/>
      <c r="D339" s="246"/>
      <c r="E339" s="237"/>
      <c r="F339" s="237"/>
    </row>
    <row r="340" spans="1:6" ht="20.25" customHeight="1" x14ac:dyDescent="0.2">
      <c r="A340" s="247" t="s">
        <v>1066</v>
      </c>
      <c r="B340" s="242" t="s">
        <v>793</v>
      </c>
      <c r="C340" s="246">
        <v>119</v>
      </c>
      <c r="D340" s="246">
        <v>124</v>
      </c>
      <c r="E340" s="237"/>
      <c r="F340" s="237"/>
    </row>
    <row r="341" spans="1:6" ht="15.75" customHeight="1" x14ac:dyDescent="0.2">
      <c r="A341" s="247"/>
      <c r="B341" s="242"/>
      <c r="C341" s="246"/>
      <c r="D341" s="246"/>
      <c r="E341" s="237"/>
      <c r="F341" s="237"/>
    </row>
    <row r="342" spans="1:6" ht="21" customHeight="1" x14ac:dyDescent="0.2">
      <c r="A342" s="256" t="s">
        <v>180</v>
      </c>
      <c r="B342" s="242" t="s">
        <v>794</v>
      </c>
      <c r="C342" s="246">
        <v>2050</v>
      </c>
      <c r="D342" s="246">
        <v>2128</v>
      </c>
      <c r="E342" s="237"/>
      <c r="F342" s="237"/>
    </row>
    <row r="343" spans="1:6" ht="14.25" customHeight="1" x14ac:dyDescent="0.2">
      <c r="A343" s="257"/>
      <c r="B343" s="248"/>
      <c r="C343" s="243"/>
      <c r="D343" s="243"/>
      <c r="E343" s="237"/>
      <c r="F343" s="237"/>
    </row>
    <row r="344" spans="1:6" ht="28.5" customHeight="1" x14ac:dyDescent="0.2">
      <c r="A344" s="36" t="s">
        <v>84</v>
      </c>
      <c r="B344" s="13"/>
      <c r="C344" s="219"/>
      <c r="D344" s="220"/>
      <c r="E344" s="237"/>
      <c r="F344" s="237"/>
    </row>
    <row r="345" spans="1:6" ht="22.5" customHeight="1" x14ac:dyDescent="0.2">
      <c r="A345" s="241" t="s">
        <v>1067</v>
      </c>
      <c r="B345" s="250" t="s">
        <v>590</v>
      </c>
      <c r="C345" s="245">
        <v>1053</v>
      </c>
      <c r="D345" s="245">
        <v>1094</v>
      </c>
      <c r="E345" s="237"/>
      <c r="F345" s="237"/>
    </row>
    <row r="346" spans="1:6" ht="14.25" customHeight="1" x14ac:dyDescent="0.2">
      <c r="A346" s="247"/>
      <c r="B346" s="242"/>
      <c r="C346" s="246"/>
      <c r="D346" s="246"/>
      <c r="E346" s="237"/>
      <c r="F346" s="237"/>
    </row>
    <row r="347" spans="1:6" ht="14.25" customHeight="1" x14ac:dyDescent="0.2">
      <c r="A347" s="247"/>
      <c r="B347" s="242"/>
      <c r="C347" s="246"/>
      <c r="D347" s="246"/>
      <c r="E347" s="237"/>
      <c r="F347" s="237"/>
    </row>
    <row r="348" spans="1:6" ht="14.25" customHeight="1" x14ac:dyDescent="0.2">
      <c r="A348" s="239" t="s">
        <v>332</v>
      </c>
      <c r="B348" s="248" t="s">
        <v>590</v>
      </c>
      <c r="C348" s="243">
        <v>1671</v>
      </c>
      <c r="D348" s="243">
        <v>1736</v>
      </c>
      <c r="E348" s="237"/>
      <c r="F348" s="237"/>
    </row>
    <row r="349" spans="1:6" ht="14.25" customHeight="1" x14ac:dyDescent="0.2">
      <c r="A349" s="240"/>
      <c r="B349" s="249"/>
      <c r="C349" s="244"/>
      <c r="D349" s="244"/>
      <c r="E349" s="237"/>
      <c r="F349" s="237"/>
    </row>
    <row r="350" spans="1:6" ht="14.25" customHeight="1" x14ac:dyDescent="0.2">
      <c r="A350" s="240"/>
      <c r="B350" s="249"/>
      <c r="C350" s="244"/>
      <c r="D350" s="244"/>
      <c r="E350" s="237"/>
      <c r="F350" s="237"/>
    </row>
    <row r="351" spans="1:6" ht="14.25" customHeight="1" x14ac:dyDescent="0.2">
      <c r="A351" s="240"/>
      <c r="B351" s="249"/>
      <c r="C351" s="244"/>
      <c r="D351" s="245"/>
      <c r="E351" s="237"/>
      <c r="F351" s="237"/>
    </row>
    <row r="352" spans="1:6" ht="9" customHeight="1" x14ac:dyDescent="0.2">
      <c r="A352" s="251" t="s">
        <v>744</v>
      </c>
      <c r="B352" s="248" t="s">
        <v>590</v>
      </c>
      <c r="C352" s="243">
        <v>1840</v>
      </c>
      <c r="D352" s="243">
        <v>1911</v>
      </c>
      <c r="E352" s="237"/>
      <c r="F352" s="237"/>
    </row>
    <row r="353" spans="1:6" ht="9" customHeight="1" x14ac:dyDescent="0.2">
      <c r="A353" s="252"/>
      <c r="B353" s="249"/>
      <c r="C353" s="244"/>
      <c r="D353" s="244"/>
      <c r="E353" s="237"/>
      <c r="F353" s="237"/>
    </row>
    <row r="354" spans="1:6" ht="9" customHeight="1" x14ac:dyDescent="0.2">
      <c r="A354" s="252"/>
      <c r="B354" s="249"/>
      <c r="C354" s="244"/>
      <c r="D354" s="244"/>
      <c r="E354" s="237"/>
      <c r="F354" s="237"/>
    </row>
    <row r="355" spans="1:6" ht="9" customHeight="1" x14ac:dyDescent="0.2">
      <c r="A355" s="253"/>
      <c r="B355" s="249"/>
      <c r="C355" s="244"/>
      <c r="D355" s="245"/>
      <c r="E355" s="237"/>
      <c r="F355" s="237"/>
    </row>
    <row r="356" spans="1:6" ht="9" customHeight="1" x14ac:dyDescent="0.2">
      <c r="A356" s="251" t="s">
        <v>927</v>
      </c>
      <c r="B356" s="248" t="s">
        <v>590</v>
      </c>
      <c r="C356" s="243">
        <v>1993</v>
      </c>
      <c r="D356" s="243">
        <v>2070</v>
      </c>
      <c r="E356" s="237"/>
      <c r="F356" s="237"/>
    </row>
    <row r="357" spans="1:6" ht="9" customHeight="1" x14ac:dyDescent="0.2">
      <c r="A357" s="252"/>
      <c r="B357" s="249"/>
      <c r="C357" s="244"/>
      <c r="D357" s="244"/>
      <c r="E357" s="237"/>
      <c r="F357" s="237"/>
    </row>
    <row r="358" spans="1:6" ht="9" customHeight="1" x14ac:dyDescent="0.2">
      <c r="A358" s="252"/>
      <c r="B358" s="249"/>
      <c r="C358" s="244"/>
      <c r="D358" s="244"/>
      <c r="E358" s="237"/>
      <c r="F358" s="237"/>
    </row>
    <row r="359" spans="1:6" ht="9" customHeight="1" x14ac:dyDescent="0.2">
      <c r="A359" s="253"/>
      <c r="B359" s="249"/>
      <c r="C359" s="244"/>
      <c r="D359" s="245"/>
      <c r="E359" s="237"/>
      <c r="F359" s="237"/>
    </row>
    <row r="360" spans="1:6" ht="9" customHeight="1" x14ac:dyDescent="0.2">
      <c r="A360" s="251" t="s">
        <v>752</v>
      </c>
      <c r="B360" s="248" t="s">
        <v>590</v>
      </c>
      <c r="C360" s="243">
        <v>2300</v>
      </c>
      <c r="D360" s="243">
        <v>2388</v>
      </c>
      <c r="E360" s="237"/>
      <c r="F360" s="237"/>
    </row>
    <row r="361" spans="1:6" ht="9" customHeight="1" x14ac:dyDescent="0.2">
      <c r="A361" s="252"/>
      <c r="B361" s="249"/>
      <c r="C361" s="244"/>
      <c r="D361" s="244"/>
      <c r="E361" s="237"/>
      <c r="F361" s="237"/>
    </row>
    <row r="362" spans="1:6" ht="9" customHeight="1" x14ac:dyDescent="0.2">
      <c r="A362" s="252"/>
      <c r="B362" s="249"/>
      <c r="C362" s="244"/>
      <c r="D362" s="244"/>
      <c r="E362" s="237"/>
      <c r="F362" s="237"/>
    </row>
    <row r="363" spans="1:6" ht="9" customHeight="1" x14ac:dyDescent="0.2">
      <c r="A363" s="253"/>
      <c r="B363" s="249"/>
      <c r="C363" s="244"/>
      <c r="D363" s="245"/>
      <c r="E363" s="237"/>
      <c r="F363" s="237"/>
    </row>
    <row r="364" spans="1:6" ht="18" customHeight="1" x14ac:dyDescent="0.2">
      <c r="A364" s="239" t="s">
        <v>36</v>
      </c>
      <c r="B364" s="251" t="s">
        <v>1078</v>
      </c>
      <c r="C364" s="246">
        <v>315</v>
      </c>
      <c r="D364" s="246">
        <v>328</v>
      </c>
      <c r="E364" s="237"/>
      <c r="F364" s="237"/>
    </row>
    <row r="365" spans="1:6" ht="21" customHeight="1" x14ac:dyDescent="0.2">
      <c r="A365" s="241"/>
      <c r="B365" s="253"/>
      <c r="C365" s="246"/>
      <c r="D365" s="246"/>
      <c r="E365" s="237"/>
      <c r="F365" s="237"/>
    </row>
    <row r="366" spans="1:6" ht="14.25" customHeight="1" x14ac:dyDescent="0.2">
      <c r="A366" s="251" t="s">
        <v>37</v>
      </c>
      <c r="B366" s="251" t="s">
        <v>1078</v>
      </c>
      <c r="C366" s="246">
        <v>394</v>
      </c>
      <c r="D366" s="246">
        <v>409</v>
      </c>
      <c r="E366" s="237"/>
      <c r="F366" s="237"/>
    </row>
    <row r="367" spans="1:6" ht="14.25" customHeight="1" x14ac:dyDescent="0.2">
      <c r="A367" s="253"/>
      <c r="B367" s="253"/>
      <c r="C367" s="246"/>
      <c r="D367" s="246"/>
      <c r="E367" s="237"/>
      <c r="F367" s="237"/>
    </row>
    <row r="368" spans="1:6" ht="11.25" customHeight="1" x14ac:dyDescent="0.2">
      <c r="A368" s="247" t="s">
        <v>937</v>
      </c>
      <c r="B368" s="242" t="s">
        <v>637</v>
      </c>
      <c r="C368" s="246">
        <v>500</v>
      </c>
      <c r="D368" s="246">
        <v>519</v>
      </c>
      <c r="E368" s="237"/>
      <c r="F368" s="237"/>
    </row>
    <row r="369" spans="1:6" ht="11.25" customHeight="1" x14ac:dyDescent="0.2">
      <c r="A369" s="247"/>
      <c r="B369" s="242"/>
      <c r="C369" s="246"/>
      <c r="D369" s="246"/>
      <c r="E369" s="237"/>
      <c r="F369" s="237"/>
    </row>
    <row r="370" spans="1:6" ht="11.25" customHeight="1" x14ac:dyDescent="0.2">
      <c r="A370" s="247"/>
      <c r="B370" s="242"/>
      <c r="C370" s="246"/>
      <c r="D370" s="246"/>
      <c r="E370" s="237"/>
      <c r="F370" s="237"/>
    </row>
    <row r="371" spans="1:6" ht="11.25" customHeight="1" x14ac:dyDescent="0.2">
      <c r="A371" s="247"/>
      <c r="B371" s="242"/>
      <c r="C371" s="246"/>
      <c r="D371" s="246"/>
      <c r="E371" s="237"/>
      <c r="F371" s="237"/>
    </row>
    <row r="372" spans="1:6" ht="37.5" customHeight="1" x14ac:dyDescent="0.2">
      <c r="A372" s="46" t="s">
        <v>86</v>
      </c>
      <c r="B372" s="62"/>
      <c r="C372" s="225"/>
      <c r="D372" s="225"/>
      <c r="E372" s="237"/>
      <c r="F372" s="237"/>
    </row>
    <row r="373" spans="1:6" ht="17.25" customHeight="1" x14ac:dyDescent="0.2">
      <c r="A373" s="239" t="s">
        <v>1061</v>
      </c>
      <c r="B373" s="248" t="s">
        <v>637</v>
      </c>
      <c r="C373" s="243">
        <v>329</v>
      </c>
      <c r="D373" s="243">
        <v>341</v>
      </c>
      <c r="E373" s="237"/>
      <c r="F373" s="237"/>
    </row>
    <row r="374" spans="1:6" ht="17.25" customHeight="1" x14ac:dyDescent="0.2">
      <c r="A374" s="241"/>
      <c r="B374" s="250"/>
      <c r="C374" s="245"/>
      <c r="D374" s="245"/>
      <c r="E374" s="237"/>
      <c r="F374" s="237"/>
    </row>
    <row r="375" spans="1:6" ht="32.25" customHeight="1" x14ac:dyDescent="0.2">
      <c r="A375" s="46" t="s">
        <v>85</v>
      </c>
      <c r="B375" s="62"/>
      <c r="C375" s="207"/>
      <c r="D375" s="207"/>
      <c r="E375" s="237"/>
      <c r="F375" s="237"/>
    </row>
    <row r="376" spans="1:6" ht="20.25" customHeight="1" x14ac:dyDescent="0.2">
      <c r="A376" s="247" t="s">
        <v>206</v>
      </c>
      <c r="B376" s="242" t="s">
        <v>903</v>
      </c>
      <c r="C376" s="246">
        <v>198</v>
      </c>
      <c r="D376" s="246">
        <v>206</v>
      </c>
      <c r="E376" s="237"/>
      <c r="F376" s="237"/>
    </row>
    <row r="377" spans="1:6" ht="17.25" customHeight="1" x14ac:dyDescent="0.2">
      <c r="A377" s="247"/>
      <c r="B377" s="242"/>
      <c r="C377" s="246"/>
      <c r="D377" s="246"/>
      <c r="E377" s="237"/>
      <c r="F377" s="237"/>
    </row>
    <row r="378" spans="1:6" ht="42.75" customHeight="1" x14ac:dyDescent="0.2">
      <c r="A378" s="32" t="s">
        <v>222</v>
      </c>
      <c r="B378" s="196" t="s">
        <v>502</v>
      </c>
      <c r="C378" s="207">
        <v>268</v>
      </c>
      <c r="D378" s="207">
        <v>278</v>
      </c>
      <c r="E378" s="237"/>
      <c r="F378" s="237"/>
    </row>
    <row r="379" spans="1:6" ht="31.5" customHeight="1" x14ac:dyDescent="0.2">
      <c r="A379" s="33" t="s">
        <v>1209</v>
      </c>
      <c r="B379" s="196" t="s">
        <v>502</v>
      </c>
      <c r="C379" s="207">
        <v>804</v>
      </c>
      <c r="D379" s="207">
        <v>835</v>
      </c>
      <c r="E379" s="237"/>
      <c r="F379" s="237"/>
    </row>
    <row r="380" spans="1:6" ht="21" customHeight="1" x14ac:dyDescent="0.2">
      <c r="A380" s="247" t="s">
        <v>58</v>
      </c>
      <c r="B380" s="251"/>
      <c r="C380" s="246"/>
      <c r="D380" s="246"/>
      <c r="E380" s="237"/>
      <c r="F380" s="237"/>
    </row>
    <row r="381" spans="1:6" ht="21" customHeight="1" x14ac:dyDescent="0.2">
      <c r="A381" s="247"/>
      <c r="B381" s="253"/>
      <c r="C381" s="246"/>
      <c r="D381" s="246"/>
      <c r="E381" s="237"/>
      <c r="F381" s="237"/>
    </row>
    <row r="382" spans="1:6" ht="18" customHeight="1" x14ac:dyDescent="0.2">
      <c r="A382" s="251" t="s">
        <v>276</v>
      </c>
      <c r="B382" s="251" t="s">
        <v>275</v>
      </c>
      <c r="C382" s="246">
        <v>326</v>
      </c>
      <c r="D382" s="246">
        <v>338</v>
      </c>
      <c r="E382" s="237"/>
      <c r="F382" s="237"/>
    </row>
    <row r="383" spans="1:6" ht="18" customHeight="1" x14ac:dyDescent="0.2">
      <c r="A383" s="253"/>
      <c r="B383" s="253"/>
      <c r="C383" s="246"/>
      <c r="D383" s="246"/>
      <c r="E383" s="237"/>
      <c r="F383" s="237"/>
    </row>
    <row r="384" spans="1:6" ht="18" customHeight="1" x14ac:dyDescent="0.2">
      <c r="A384" s="251" t="s">
        <v>37</v>
      </c>
      <c r="B384" s="251" t="s">
        <v>275</v>
      </c>
      <c r="C384" s="246">
        <v>416</v>
      </c>
      <c r="D384" s="246">
        <v>432</v>
      </c>
      <c r="E384" s="237"/>
      <c r="F384" s="237"/>
    </row>
    <row r="385" spans="1:6" ht="18" customHeight="1" x14ac:dyDescent="0.2">
      <c r="A385" s="253"/>
      <c r="B385" s="253"/>
      <c r="C385" s="246"/>
      <c r="D385" s="246"/>
      <c r="E385" s="237"/>
      <c r="F385" s="237"/>
    </row>
    <row r="386" spans="1:6" ht="18" customHeight="1" x14ac:dyDescent="0.2">
      <c r="A386" s="251" t="s">
        <v>744</v>
      </c>
      <c r="B386" s="251" t="s">
        <v>275</v>
      </c>
      <c r="C386" s="246">
        <v>482</v>
      </c>
      <c r="D386" s="246">
        <v>501</v>
      </c>
      <c r="E386" s="237"/>
      <c r="F386" s="237"/>
    </row>
    <row r="387" spans="1:6" ht="18" customHeight="1" x14ac:dyDescent="0.2">
      <c r="A387" s="253"/>
      <c r="B387" s="253"/>
      <c r="C387" s="246"/>
      <c r="D387" s="246"/>
      <c r="E387" s="237"/>
      <c r="F387" s="237"/>
    </row>
    <row r="388" spans="1:6" ht="18" customHeight="1" x14ac:dyDescent="0.2">
      <c r="A388" s="251" t="s">
        <v>927</v>
      </c>
      <c r="B388" s="251" t="s">
        <v>275</v>
      </c>
      <c r="C388" s="246">
        <v>555</v>
      </c>
      <c r="D388" s="246">
        <v>577</v>
      </c>
      <c r="E388" s="237"/>
      <c r="F388" s="237"/>
    </row>
    <row r="389" spans="1:6" ht="18" customHeight="1" x14ac:dyDescent="0.2">
      <c r="A389" s="253"/>
      <c r="B389" s="253"/>
      <c r="C389" s="246"/>
      <c r="D389" s="246"/>
      <c r="E389" s="237"/>
      <c r="F389" s="237"/>
    </row>
    <row r="390" spans="1:6" ht="18" customHeight="1" x14ac:dyDescent="0.2">
      <c r="A390" s="251" t="s">
        <v>27</v>
      </c>
      <c r="B390" s="251" t="s">
        <v>275</v>
      </c>
      <c r="C390" s="246">
        <v>632</v>
      </c>
      <c r="D390" s="246">
        <v>656</v>
      </c>
      <c r="E390" s="237"/>
      <c r="F390" s="237"/>
    </row>
    <row r="391" spans="1:6" ht="18" customHeight="1" x14ac:dyDescent="0.2">
      <c r="A391" s="253"/>
      <c r="B391" s="253"/>
      <c r="C391" s="246"/>
      <c r="D391" s="246"/>
      <c r="E391" s="237"/>
      <c r="F391" s="237"/>
    </row>
    <row r="392" spans="1:6" ht="33" customHeight="1" x14ac:dyDescent="0.2">
      <c r="A392" s="247" t="s">
        <v>59</v>
      </c>
      <c r="B392" s="251"/>
      <c r="C392" s="246"/>
      <c r="D392" s="246"/>
      <c r="E392" s="237"/>
      <c r="F392" s="237"/>
    </row>
    <row r="393" spans="1:6" ht="21" customHeight="1" x14ac:dyDescent="0.2">
      <c r="A393" s="247"/>
      <c r="B393" s="253"/>
      <c r="C393" s="246"/>
      <c r="D393" s="246"/>
      <c r="E393" s="237"/>
      <c r="F393" s="237"/>
    </row>
    <row r="394" spans="1:6" ht="16.5" customHeight="1" x14ac:dyDescent="0.2">
      <c r="A394" s="251" t="s">
        <v>276</v>
      </c>
      <c r="B394" s="251" t="s">
        <v>728</v>
      </c>
      <c r="C394" s="246">
        <v>406</v>
      </c>
      <c r="D394" s="246">
        <v>421</v>
      </c>
      <c r="E394" s="237"/>
      <c r="F394" s="237"/>
    </row>
    <row r="395" spans="1:6" ht="16.5" customHeight="1" x14ac:dyDescent="0.2">
      <c r="A395" s="253"/>
      <c r="B395" s="253"/>
      <c r="C395" s="246"/>
      <c r="D395" s="246"/>
      <c r="E395" s="237"/>
      <c r="F395" s="237"/>
    </row>
    <row r="396" spans="1:6" ht="16.5" customHeight="1" x14ac:dyDescent="0.2">
      <c r="A396" s="251" t="s">
        <v>37</v>
      </c>
      <c r="B396" s="251" t="s">
        <v>728</v>
      </c>
      <c r="C396" s="246">
        <v>432</v>
      </c>
      <c r="D396" s="246">
        <v>449</v>
      </c>
      <c r="E396" s="237"/>
      <c r="F396" s="237"/>
    </row>
    <row r="397" spans="1:6" ht="16.5" customHeight="1" x14ac:dyDescent="0.2">
      <c r="A397" s="253"/>
      <c r="B397" s="253"/>
      <c r="C397" s="246"/>
      <c r="D397" s="246"/>
      <c r="E397" s="237"/>
      <c r="F397" s="237"/>
    </row>
    <row r="398" spans="1:6" ht="16.5" customHeight="1" x14ac:dyDescent="0.2">
      <c r="A398" s="251" t="s">
        <v>744</v>
      </c>
      <c r="B398" s="251" t="s">
        <v>728</v>
      </c>
      <c r="C398" s="246">
        <v>482</v>
      </c>
      <c r="D398" s="246">
        <v>501</v>
      </c>
      <c r="E398" s="237"/>
      <c r="F398" s="237"/>
    </row>
    <row r="399" spans="1:6" ht="16.5" customHeight="1" x14ac:dyDescent="0.2">
      <c r="A399" s="253"/>
      <c r="B399" s="253"/>
      <c r="C399" s="246"/>
      <c r="D399" s="246"/>
      <c r="E399" s="237"/>
      <c r="F399" s="237"/>
    </row>
    <row r="400" spans="1:6" ht="16.5" customHeight="1" x14ac:dyDescent="0.2">
      <c r="A400" s="251" t="s">
        <v>927</v>
      </c>
      <c r="B400" s="251" t="s">
        <v>728</v>
      </c>
      <c r="C400" s="246">
        <v>522</v>
      </c>
      <c r="D400" s="246">
        <v>542</v>
      </c>
      <c r="E400" s="237"/>
      <c r="F400" s="237"/>
    </row>
    <row r="401" spans="1:6" ht="16.5" customHeight="1" x14ac:dyDescent="0.2">
      <c r="A401" s="253"/>
      <c r="B401" s="253"/>
      <c r="C401" s="246"/>
      <c r="D401" s="246"/>
      <c r="E401" s="237"/>
      <c r="F401" s="237"/>
    </row>
    <row r="402" spans="1:6" ht="16.5" customHeight="1" x14ac:dyDescent="0.2">
      <c r="A402" s="251" t="s">
        <v>27</v>
      </c>
      <c r="B402" s="251" t="s">
        <v>728</v>
      </c>
      <c r="C402" s="246">
        <v>565</v>
      </c>
      <c r="D402" s="246">
        <v>587</v>
      </c>
      <c r="E402" s="237"/>
      <c r="F402" s="237"/>
    </row>
    <row r="403" spans="1:6" ht="16.5" customHeight="1" x14ac:dyDescent="0.2">
      <c r="A403" s="253"/>
      <c r="B403" s="253"/>
      <c r="C403" s="246"/>
      <c r="D403" s="246"/>
      <c r="E403" s="237"/>
      <c r="F403" s="237"/>
    </row>
    <row r="404" spans="1:6" ht="31.5" customHeight="1" x14ac:dyDescent="0.2">
      <c r="A404" s="247" t="s">
        <v>60</v>
      </c>
      <c r="B404" s="251"/>
      <c r="C404" s="246"/>
      <c r="D404" s="246"/>
      <c r="E404" s="237"/>
      <c r="F404" s="237"/>
    </row>
    <row r="405" spans="1:6" ht="22.5" customHeight="1" x14ac:dyDescent="0.2">
      <c r="A405" s="247"/>
      <c r="B405" s="253"/>
      <c r="C405" s="246"/>
      <c r="D405" s="246"/>
      <c r="E405" s="237"/>
      <c r="F405" s="237"/>
    </row>
    <row r="406" spans="1:6" ht="16.5" customHeight="1" x14ac:dyDescent="0.2">
      <c r="A406" s="251" t="s">
        <v>56</v>
      </c>
      <c r="B406" s="251" t="s">
        <v>728</v>
      </c>
      <c r="C406" s="246">
        <v>190</v>
      </c>
      <c r="D406" s="246">
        <v>197</v>
      </c>
      <c r="E406" s="237"/>
      <c r="F406" s="237"/>
    </row>
    <row r="407" spans="1:6" ht="16.5" customHeight="1" x14ac:dyDescent="0.2">
      <c r="A407" s="253"/>
      <c r="B407" s="253"/>
      <c r="C407" s="246"/>
      <c r="D407" s="246"/>
      <c r="E407" s="237"/>
      <c r="F407" s="237"/>
    </row>
    <row r="408" spans="1:6" ht="16.5" customHeight="1" x14ac:dyDescent="0.2">
      <c r="A408" s="251" t="s">
        <v>57</v>
      </c>
      <c r="B408" s="251" t="s">
        <v>728</v>
      </c>
      <c r="C408" s="246">
        <v>206</v>
      </c>
      <c r="D408" s="246">
        <v>214</v>
      </c>
      <c r="E408" s="237"/>
      <c r="F408" s="237"/>
    </row>
    <row r="409" spans="1:6" ht="16.5" customHeight="1" x14ac:dyDescent="0.2">
      <c r="A409" s="253"/>
      <c r="B409" s="253"/>
      <c r="C409" s="246"/>
      <c r="D409" s="246"/>
      <c r="E409" s="237"/>
      <c r="F409" s="237"/>
    </row>
    <row r="410" spans="1:6" ht="16.5" customHeight="1" x14ac:dyDescent="0.2">
      <c r="A410" s="251" t="s">
        <v>1198</v>
      </c>
      <c r="B410" s="251" t="s">
        <v>728</v>
      </c>
      <c r="C410" s="246">
        <v>233</v>
      </c>
      <c r="D410" s="246">
        <v>242</v>
      </c>
      <c r="E410" s="237"/>
      <c r="F410" s="237"/>
    </row>
    <row r="411" spans="1:6" ht="16.5" customHeight="1" x14ac:dyDescent="0.2">
      <c r="A411" s="253"/>
      <c r="B411" s="253"/>
      <c r="C411" s="246"/>
      <c r="D411" s="246"/>
      <c r="E411" s="237"/>
      <c r="F411" s="237"/>
    </row>
    <row r="412" spans="1:6" ht="31.5" customHeight="1" x14ac:dyDescent="0.2">
      <c r="A412" s="185" t="s">
        <v>1201</v>
      </c>
      <c r="B412" s="196" t="s">
        <v>998</v>
      </c>
      <c r="C412" s="207">
        <v>216</v>
      </c>
      <c r="D412" s="207">
        <v>224</v>
      </c>
      <c r="E412" s="237"/>
      <c r="F412" s="237"/>
    </row>
    <row r="413" spans="1:6" ht="34.5" customHeight="1" x14ac:dyDescent="0.2">
      <c r="A413" s="118" t="s">
        <v>727</v>
      </c>
      <c r="D413" s="221"/>
      <c r="E413" s="237"/>
      <c r="F413" s="237"/>
    </row>
    <row r="414" spans="1:6" ht="28.5" customHeight="1" x14ac:dyDescent="0.2">
      <c r="A414" s="247" t="s">
        <v>426</v>
      </c>
      <c r="B414" s="242" t="s">
        <v>998</v>
      </c>
      <c r="C414" s="246">
        <v>1856</v>
      </c>
      <c r="D414" s="246">
        <v>1927</v>
      </c>
      <c r="E414" s="237"/>
      <c r="F414" s="237"/>
    </row>
    <row r="415" spans="1:6" ht="28.5" customHeight="1" x14ac:dyDescent="0.2">
      <c r="A415" s="247"/>
      <c r="B415" s="242"/>
      <c r="C415" s="246"/>
      <c r="D415" s="246"/>
      <c r="E415" s="237"/>
      <c r="F415" s="237"/>
    </row>
    <row r="416" spans="1:6" ht="28.5" customHeight="1" x14ac:dyDescent="0.2">
      <c r="A416" s="247" t="s">
        <v>207</v>
      </c>
      <c r="B416" s="242" t="s">
        <v>998</v>
      </c>
      <c r="C416" s="244">
        <v>2419</v>
      </c>
      <c r="D416" s="244">
        <v>2512</v>
      </c>
      <c r="E416" s="237"/>
      <c r="F416" s="237"/>
    </row>
    <row r="417" spans="1:6" ht="28.5" customHeight="1" x14ac:dyDescent="0.2">
      <c r="A417" s="247"/>
      <c r="B417" s="242"/>
      <c r="C417" s="244"/>
      <c r="D417" s="244"/>
      <c r="E417" s="237"/>
      <c r="F417" s="237"/>
    </row>
    <row r="418" spans="1:6" ht="28.5" customHeight="1" x14ac:dyDescent="0.2">
      <c r="A418" s="247" t="s">
        <v>427</v>
      </c>
      <c r="B418" s="242" t="s">
        <v>998</v>
      </c>
      <c r="C418" s="246">
        <v>1039</v>
      </c>
      <c r="D418" s="246">
        <v>1078</v>
      </c>
      <c r="E418" s="237"/>
      <c r="F418" s="237"/>
    </row>
    <row r="419" spans="1:6" ht="28.5" customHeight="1" x14ac:dyDescent="0.2">
      <c r="A419" s="247"/>
      <c r="B419" s="242"/>
      <c r="C419" s="246"/>
      <c r="D419" s="246"/>
      <c r="E419" s="237"/>
      <c r="F419" s="237"/>
    </row>
    <row r="420" spans="1:6" ht="28.5" customHeight="1" x14ac:dyDescent="0.2">
      <c r="A420" s="239" t="s">
        <v>428</v>
      </c>
      <c r="B420" s="254" t="s">
        <v>429</v>
      </c>
      <c r="C420" s="246">
        <v>672</v>
      </c>
      <c r="D420" s="246">
        <v>697</v>
      </c>
      <c r="E420" s="237"/>
      <c r="F420" s="237"/>
    </row>
    <row r="421" spans="1:6" ht="28.5" customHeight="1" x14ac:dyDescent="0.2">
      <c r="A421" s="241"/>
      <c r="B421" s="254"/>
      <c r="C421" s="246"/>
      <c r="D421" s="246"/>
      <c r="E421" s="237"/>
      <c r="F421" s="237"/>
    </row>
    <row r="422" spans="1:6" ht="55.5" customHeight="1" x14ac:dyDescent="0.2">
      <c r="A422" s="46" t="s">
        <v>87</v>
      </c>
      <c r="B422" s="61"/>
      <c r="C422" s="227"/>
      <c r="D422" s="220"/>
      <c r="E422" s="237"/>
      <c r="F422" s="237"/>
    </row>
    <row r="423" spans="1:6" ht="38.25" customHeight="1" x14ac:dyDescent="0.2">
      <c r="A423" s="118" t="s">
        <v>848</v>
      </c>
      <c r="D423" s="221"/>
      <c r="E423" s="237"/>
      <c r="F423" s="237"/>
    </row>
    <row r="424" spans="1:6" ht="22.5" customHeight="1" x14ac:dyDescent="0.2">
      <c r="A424" s="239" t="s">
        <v>291</v>
      </c>
      <c r="B424" s="251" t="s">
        <v>395</v>
      </c>
      <c r="C424" s="243">
        <v>2629</v>
      </c>
      <c r="D424" s="243">
        <v>2730</v>
      </c>
      <c r="E424" s="237"/>
      <c r="F424" s="237"/>
    </row>
    <row r="425" spans="1:6" ht="22.5" customHeight="1" x14ac:dyDescent="0.2">
      <c r="A425" s="240"/>
      <c r="B425" s="252"/>
      <c r="C425" s="244"/>
      <c r="D425" s="244"/>
      <c r="E425" s="237"/>
      <c r="F425" s="237"/>
    </row>
    <row r="426" spans="1:6" ht="24" customHeight="1" x14ac:dyDescent="0.2">
      <c r="A426" s="239" t="s">
        <v>210</v>
      </c>
      <c r="B426" s="251" t="s">
        <v>395</v>
      </c>
      <c r="C426" s="246">
        <v>2958</v>
      </c>
      <c r="D426" s="246">
        <v>3071</v>
      </c>
      <c r="E426" s="237"/>
      <c r="F426" s="237"/>
    </row>
    <row r="427" spans="1:6" ht="24" customHeight="1" x14ac:dyDescent="0.2">
      <c r="A427" s="240"/>
      <c r="B427" s="252"/>
      <c r="C427" s="246"/>
      <c r="D427" s="246"/>
      <c r="E427" s="237"/>
      <c r="F427" s="237"/>
    </row>
    <row r="428" spans="1:6" ht="46.5" customHeight="1" x14ac:dyDescent="0.2">
      <c r="A428" s="46" t="s">
        <v>88</v>
      </c>
      <c r="B428" s="61"/>
      <c r="C428" s="225"/>
      <c r="D428" s="225"/>
      <c r="E428" s="237"/>
      <c r="F428" s="237"/>
    </row>
    <row r="429" spans="1:6" ht="10.5" customHeight="1" x14ac:dyDescent="0.2">
      <c r="A429" s="239" t="s">
        <v>928</v>
      </c>
      <c r="B429" s="248" t="s">
        <v>711</v>
      </c>
      <c r="C429" s="243">
        <v>9685</v>
      </c>
      <c r="D429" s="243">
        <v>10057</v>
      </c>
      <c r="E429" s="237"/>
      <c r="F429" s="237"/>
    </row>
    <row r="430" spans="1:6" ht="10.5" customHeight="1" x14ac:dyDescent="0.2">
      <c r="A430" s="240"/>
      <c r="B430" s="249"/>
      <c r="C430" s="244"/>
      <c r="D430" s="244"/>
      <c r="E430" s="237"/>
      <c r="F430" s="237"/>
    </row>
    <row r="431" spans="1:6" ht="10.5" customHeight="1" x14ac:dyDescent="0.2">
      <c r="A431" s="240"/>
      <c r="B431" s="249"/>
      <c r="C431" s="244"/>
      <c r="D431" s="244"/>
      <c r="E431" s="237"/>
      <c r="F431" s="237"/>
    </row>
    <row r="432" spans="1:6" ht="10.5" customHeight="1" x14ac:dyDescent="0.2">
      <c r="A432" s="240"/>
      <c r="B432" s="249"/>
      <c r="C432" s="244"/>
      <c r="D432" s="244"/>
      <c r="E432" s="237"/>
      <c r="F432" s="237"/>
    </row>
    <row r="433" spans="1:6" ht="10.5" customHeight="1" x14ac:dyDescent="0.2">
      <c r="A433" s="241"/>
      <c r="B433" s="250"/>
      <c r="C433" s="245"/>
      <c r="D433" s="245"/>
      <c r="E433" s="237"/>
      <c r="F433" s="237"/>
    </row>
    <row r="434" spans="1:6" ht="20.25" customHeight="1" x14ac:dyDescent="0.2">
      <c r="A434" s="239" t="s">
        <v>929</v>
      </c>
      <c r="B434" s="248" t="s">
        <v>590</v>
      </c>
      <c r="C434" s="243">
        <v>565</v>
      </c>
      <c r="D434" s="243">
        <v>587</v>
      </c>
      <c r="E434" s="237"/>
      <c r="F434" s="237"/>
    </row>
    <row r="435" spans="1:6" ht="20.25" customHeight="1" x14ac:dyDescent="0.2">
      <c r="A435" s="240"/>
      <c r="B435" s="249"/>
      <c r="C435" s="244"/>
      <c r="D435" s="244"/>
      <c r="E435" s="237"/>
      <c r="F435" s="237"/>
    </row>
    <row r="436" spans="1:6" ht="11.25" customHeight="1" x14ac:dyDescent="0.2">
      <c r="A436" s="239" t="s">
        <v>930</v>
      </c>
      <c r="B436" s="248" t="s">
        <v>590</v>
      </c>
      <c r="C436" s="243">
        <v>1284</v>
      </c>
      <c r="D436" s="243">
        <v>1334</v>
      </c>
      <c r="E436" s="237"/>
      <c r="F436" s="237"/>
    </row>
    <row r="437" spans="1:6" ht="11.25" customHeight="1" x14ac:dyDescent="0.2">
      <c r="A437" s="240"/>
      <c r="B437" s="249"/>
      <c r="C437" s="244"/>
      <c r="D437" s="244"/>
      <c r="E437" s="237"/>
      <c r="F437" s="237"/>
    </row>
    <row r="438" spans="1:6" ht="11.25" customHeight="1" x14ac:dyDescent="0.2">
      <c r="A438" s="240"/>
      <c r="B438" s="249"/>
      <c r="C438" s="244"/>
      <c r="D438" s="244"/>
      <c r="E438" s="237"/>
      <c r="F438" s="237"/>
    </row>
    <row r="439" spans="1:6" ht="11.25" customHeight="1" x14ac:dyDescent="0.2">
      <c r="A439" s="241"/>
      <c r="B439" s="250"/>
      <c r="C439" s="244"/>
      <c r="D439" s="245"/>
      <c r="E439" s="237"/>
      <c r="F439" s="237"/>
    </row>
    <row r="440" spans="1:6" ht="9.75" customHeight="1" x14ac:dyDescent="0.2">
      <c r="A440" s="239" t="s">
        <v>1210</v>
      </c>
      <c r="B440" s="248" t="s">
        <v>590</v>
      </c>
      <c r="C440" s="243">
        <v>1278</v>
      </c>
      <c r="D440" s="243">
        <v>1327</v>
      </c>
      <c r="E440" s="237"/>
      <c r="F440" s="237"/>
    </row>
    <row r="441" spans="1:6" ht="9.75" customHeight="1" x14ac:dyDescent="0.2">
      <c r="A441" s="240"/>
      <c r="B441" s="249"/>
      <c r="C441" s="244"/>
      <c r="D441" s="244"/>
      <c r="E441" s="237"/>
      <c r="F441" s="237"/>
    </row>
    <row r="442" spans="1:6" ht="9.75" customHeight="1" x14ac:dyDescent="0.2">
      <c r="A442" s="240"/>
      <c r="B442" s="249"/>
      <c r="C442" s="244"/>
      <c r="D442" s="244"/>
      <c r="E442" s="237"/>
      <c r="F442" s="237"/>
    </row>
    <row r="443" spans="1:6" ht="9.75" customHeight="1" x14ac:dyDescent="0.2">
      <c r="A443" s="241"/>
      <c r="B443" s="250"/>
      <c r="C443" s="244"/>
      <c r="D443" s="245"/>
      <c r="E443" s="237"/>
      <c r="F443" s="237"/>
    </row>
    <row r="444" spans="1:6" ht="15.75" customHeight="1" x14ac:dyDescent="0.2">
      <c r="A444" s="239" t="s">
        <v>223</v>
      </c>
      <c r="B444" s="248" t="s">
        <v>590</v>
      </c>
      <c r="C444" s="246">
        <v>1696</v>
      </c>
      <c r="D444" s="246">
        <v>1761</v>
      </c>
      <c r="E444" s="237"/>
      <c r="F444" s="237"/>
    </row>
    <row r="445" spans="1:6" ht="24" customHeight="1" x14ac:dyDescent="0.2">
      <c r="A445" s="241"/>
      <c r="B445" s="250"/>
      <c r="C445" s="246"/>
      <c r="D445" s="246"/>
      <c r="E445" s="237"/>
      <c r="F445" s="237"/>
    </row>
    <row r="446" spans="1:6" ht="14.25" customHeight="1" x14ac:dyDescent="0.2">
      <c r="A446" s="248" t="s">
        <v>1153</v>
      </c>
      <c r="B446" s="248" t="s">
        <v>590</v>
      </c>
      <c r="C446" s="246">
        <v>1962</v>
      </c>
      <c r="D446" s="246">
        <v>2037</v>
      </c>
      <c r="E446" s="237"/>
      <c r="F446" s="237"/>
    </row>
    <row r="447" spans="1:6" ht="14.25" customHeight="1" x14ac:dyDescent="0.2">
      <c r="A447" s="250"/>
      <c r="B447" s="250"/>
      <c r="C447" s="246"/>
      <c r="D447" s="246"/>
      <c r="E447" s="237"/>
      <c r="F447" s="237"/>
    </row>
    <row r="448" spans="1:6" ht="14.25" customHeight="1" x14ac:dyDescent="0.2">
      <c r="A448" s="248" t="s">
        <v>927</v>
      </c>
      <c r="B448" s="248" t="s">
        <v>590</v>
      </c>
      <c r="C448" s="243">
        <v>2228</v>
      </c>
      <c r="D448" s="243">
        <v>2313</v>
      </c>
      <c r="E448" s="237"/>
      <c r="F448" s="237"/>
    </row>
    <row r="449" spans="1:6" ht="14.25" customHeight="1" x14ac:dyDescent="0.2">
      <c r="A449" s="249"/>
      <c r="B449" s="250"/>
      <c r="C449" s="244"/>
      <c r="D449" s="244"/>
      <c r="E449" s="237"/>
      <c r="F449" s="237"/>
    </row>
    <row r="450" spans="1:6" ht="14.25" customHeight="1" x14ac:dyDescent="0.2">
      <c r="A450" s="248" t="s">
        <v>932</v>
      </c>
      <c r="B450" s="248" t="s">
        <v>590</v>
      </c>
      <c r="C450" s="246">
        <v>2627</v>
      </c>
      <c r="D450" s="246">
        <v>2728</v>
      </c>
      <c r="E450" s="237"/>
      <c r="F450" s="237"/>
    </row>
    <row r="451" spans="1:6" ht="14.25" customHeight="1" x14ac:dyDescent="0.2">
      <c r="A451" s="250"/>
      <c r="B451" s="250"/>
      <c r="C451" s="246"/>
      <c r="D451" s="246"/>
      <c r="E451" s="237"/>
      <c r="F451" s="237"/>
    </row>
    <row r="452" spans="1:6" ht="14.25" customHeight="1" x14ac:dyDescent="0.2">
      <c r="A452" s="248" t="s">
        <v>396</v>
      </c>
      <c r="B452" s="248" t="s">
        <v>590</v>
      </c>
      <c r="C452" s="246">
        <v>3159</v>
      </c>
      <c r="D452" s="246">
        <v>3280</v>
      </c>
      <c r="E452" s="237"/>
      <c r="F452" s="237"/>
    </row>
    <row r="453" spans="1:6" ht="14.25" customHeight="1" x14ac:dyDescent="0.2">
      <c r="A453" s="250"/>
      <c r="B453" s="250"/>
      <c r="C453" s="246"/>
      <c r="D453" s="246"/>
      <c r="E453" s="237"/>
      <c r="F453" s="237"/>
    </row>
    <row r="454" spans="1:6" ht="36.75" customHeight="1" x14ac:dyDescent="0.2">
      <c r="A454" s="46" t="s">
        <v>1171</v>
      </c>
      <c r="B454" s="61"/>
      <c r="C454" s="207"/>
      <c r="D454" s="207"/>
      <c r="E454" s="237"/>
      <c r="F454" s="237"/>
    </row>
    <row r="455" spans="1:6" ht="19.5" customHeight="1" x14ac:dyDescent="0.2">
      <c r="A455" s="239" t="s">
        <v>918</v>
      </c>
      <c r="B455" s="248" t="s">
        <v>590</v>
      </c>
      <c r="C455" s="246">
        <v>1676</v>
      </c>
      <c r="D455" s="246">
        <v>1740</v>
      </c>
      <c r="E455" s="237"/>
      <c r="F455" s="237"/>
    </row>
    <row r="456" spans="1:6" ht="18" customHeight="1" x14ac:dyDescent="0.2">
      <c r="A456" s="241"/>
      <c r="B456" s="250"/>
      <c r="C456" s="246"/>
      <c r="D456" s="246"/>
      <c r="E456" s="237"/>
      <c r="F456" s="237"/>
    </row>
    <row r="457" spans="1:6" ht="14.25" customHeight="1" x14ac:dyDescent="0.2">
      <c r="A457" s="248" t="s">
        <v>1153</v>
      </c>
      <c r="B457" s="248" t="s">
        <v>590</v>
      </c>
      <c r="C457" s="246">
        <v>1939</v>
      </c>
      <c r="D457" s="246">
        <v>2013</v>
      </c>
      <c r="E457" s="237"/>
      <c r="F457" s="237"/>
    </row>
    <row r="458" spans="1:6" ht="14.25" customHeight="1" x14ac:dyDescent="0.2">
      <c r="A458" s="249"/>
      <c r="B458" s="250"/>
      <c r="C458" s="246"/>
      <c r="D458" s="246"/>
      <c r="E458" s="237"/>
      <c r="F458" s="237"/>
    </row>
    <row r="459" spans="1:6" ht="14.25" customHeight="1" x14ac:dyDescent="0.2">
      <c r="A459" s="248" t="s">
        <v>205</v>
      </c>
      <c r="B459" s="248" t="s">
        <v>590</v>
      </c>
      <c r="C459" s="246">
        <v>2202</v>
      </c>
      <c r="D459" s="246">
        <v>2286</v>
      </c>
      <c r="E459" s="237"/>
      <c r="F459" s="237"/>
    </row>
    <row r="460" spans="1:6" ht="14.25" customHeight="1" x14ac:dyDescent="0.2">
      <c r="A460" s="250"/>
      <c r="B460" s="250"/>
      <c r="C460" s="246"/>
      <c r="D460" s="246"/>
      <c r="E460" s="237"/>
      <c r="F460" s="237"/>
    </row>
    <row r="461" spans="1:6" ht="33.75" customHeight="1" x14ac:dyDescent="0.2">
      <c r="A461" s="32" t="s">
        <v>292</v>
      </c>
      <c r="B461" s="64" t="s">
        <v>587</v>
      </c>
      <c r="C461" s="207">
        <v>479</v>
      </c>
      <c r="D461" s="207">
        <v>497</v>
      </c>
      <c r="E461" s="237"/>
      <c r="F461" s="237"/>
    </row>
    <row r="462" spans="1:6" ht="21" customHeight="1" x14ac:dyDescent="0.2">
      <c r="A462" s="65" t="s">
        <v>293</v>
      </c>
      <c r="B462" s="64" t="s">
        <v>587</v>
      </c>
      <c r="C462" s="207">
        <v>958</v>
      </c>
      <c r="D462" s="207">
        <v>994</v>
      </c>
      <c r="E462" s="237"/>
      <c r="F462" s="237"/>
    </row>
    <row r="463" spans="1:6" ht="24.75" customHeight="1" x14ac:dyDescent="0.2">
      <c r="A463" s="65" t="s">
        <v>933</v>
      </c>
      <c r="B463" s="64" t="s">
        <v>587</v>
      </c>
      <c r="C463" s="207">
        <v>1436</v>
      </c>
      <c r="D463" s="207">
        <v>1492</v>
      </c>
      <c r="E463" s="237"/>
      <c r="F463" s="237"/>
    </row>
    <row r="464" spans="1:6" ht="24.75" customHeight="1" x14ac:dyDescent="0.2">
      <c r="A464" s="65" t="s">
        <v>396</v>
      </c>
      <c r="B464" s="39" t="s">
        <v>587</v>
      </c>
      <c r="C464" s="207">
        <v>2873</v>
      </c>
      <c r="D464" s="207">
        <v>2983</v>
      </c>
      <c r="E464" s="237"/>
      <c r="F464" s="237"/>
    </row>
    <row r="465" spans="1:6" ht="42.75" customHeight="1" x14ac:dyDescent="0.2">
      <c r="A465" s="33" t="s">
        <v>397</v>
      </c>
      <c r="B465" s="196" t="s">
        <v>590</v>
      </c>
      <c r="C465" s="207">
        <v>141</v>
      </c>
      <c r="D465" s="207">
        <v>147</v>
      </c>
      <c r="E465" s="237"/>
      <c r="F465" s="237"/>
    </row>
    <row r="466" spans="1:6" ht="24.75" customHeight="1" x14ac:dyDescent="0.2">
      <c r="A466" s="65" t="s">
        <v>288</v>
      </c>
      <c r="B466" s="196" t="s">
        <v>590</v>
      </c>
      <c r="C466" s="207">
        <v>192</v>
      </c>
      <c r="D466" s="207">
        <v>200</v>
      </c>
      <c r="E466" s="237"/>
      <c r="F466" s="237"/>
    </row>
    <row r="467" spans="1:6" ht="24.75" customHeight="1" x14ac:dyDescent="0.2">
      <c r="A467" s="65" t="s">
        <v>259</v>
      </c>
      <c r="B467" s="196" t="s">
        <v>590</v>
      </c>
      <c r="C467" s="207">
        <v>263</v>
      </c>
      <c r="D467" s="207">
        <v>273</v>
      </c>
      <c r="E467" s="237"/>
      <c r="F467" s="237"/>
    </row>
    <row r="468" spans="1:6" ht="8.25" customHeight="1" x14ac:dyDescent="0.2">
      <c r="A468" s="247" t="s">
        <v>260</v>
      </c>
      <c r="B468" s="242" t="s">
        <v>590</v>
      </c>
      <c r="C468" s="246">
        <v>768</v>
      </c>
      <c r="D468" s="246">
        <v>797</v>
      </c>
      <c r="E468" s="237"/>
      <c r="F468" s="237"/>
    </row>
    <row r="469" spans="1:6" ht="8.25" customHeight="1" x14ac:dyDescent="0.2">
      <c r="A469" s="247"/>
      <c r="B469" s="242"/>
      <c r="C469" s="246"/>
      <c r="D469" s="246"/>
      <c r="E469" s="237"/>
      <c r="F469" s="237"/>
    </row>
    <row r="470" spans="1:6" ht="8.25" customHeight="1" x14ac:dyDescent="0.2">
      <c r="A470" s="247"/>
      <c r="B470" s="242"/>
      <c r="C470" s="246"/>
      <c r="D470" s="246"/>
      <c r="E470" s="237"/>
      <c r="F470" s="237"/>
    </row>
    <row r="471" spans="1:6" ht="8.25" customHeight="1" x14ac:dyDescent="0.2">
      <c r="A471" s="247"/>
      <c r="B471" s="242"/>
      <c r="C471" s="246"/>
      <c r="D471" s="246"/>
      <c r="E471" s="237"/>
      <c r="F471" s="237"/>
    </row>
    <row r="472" spans="1:6" ht="6.75" customHeight="1" x14ac:dyDescent="0.2">
      <c r="A472" s="242" t="s">
        <v>1153</v>
      </c>
      <c r="B472" s="242" t="s">
        <v>590</v>
      </c>
      <c r="C472" s="246">
        <v>894</v>
      </c>
      <c r="D472" s="246">
        <v>928</v>
      </c>
      <c r="E472" s="237"/>
      <c r="F472" s="237"/>
    </row>
    <row r="473" spans="1:6" ht="6.75" customHeight="1" x14ac:dyDescent="0.2">
      <c r="A473" s="242"/>
      <c r="B473" s="242"/>
      <c r="C473" s="246"/>
      <c r="D473" s="246"/>
      <c r="E473" s="237"/>
      <c r="F473" s="237"/>
    </row>
    <row r="474" spans="1:6" ht="6.75" customHeight="1" x14ac:dyDescent="0.2">
      <c r="A474" s="242"/>
      <c r="B474" s="242"/>
      <c r="C474" s="246"/>
      <c r="D474" s="246"/>
      <c r="E474" s="237"/>
      <c r="F474" s="237"/>
    </row>
    <row r="475" spans="1:6" ht="6.75" customHeight="1" x14ac:dyDescent="0.2">
      <c r="A475" s="242"/>
      <c r="B475" s="242"/>
      <c r="C475" s="246"/>
      <c r="D475" s="246"/>
      <c r="E475" s="237"/>
      <c r="F475" s="237"/>
    </row>
    <row r="476" spans="1:6" ht="6.75" customHeight="1" x14ac:dyDescent="0.2">
      <c r="A476" s="242" t="s">
        <v>261</v>
      </c>
      <c r="B476" s="242" t="s">
        <v>590</v>
      </c>
      <c r="C476" s="246">
        <v>1025</v>
      </c>
      <c r="D476" s="246">
        <v>1065</v>
      </c>
      <c r="E476" s="237"/>
      <c r="F476" s="237"/>
    </row>
    <row r="477" spans="1:6" ht="6.75" customHeight="1" x14ac:dyDescent="0.2">
      <c r="A477" s="242"/>
      <c r="B477" s="242"/>
      <c r="C477" s="246"/>
      <c r="D477" s="246"/>
      <c r="E477" s="237"/>
      <c r="F477" s="237"/>
    </row>
    <row r="478" spans="1:6" ht="6.75" customHeight="1" x14ac:dyDescent="0.2">
      <c r="A478" s="242"/>
      <c r="B478" s="242"/>
      <c r="C478" s="246"/>
      <c r="D478" s="246"/>
      <c r="E478" s="237"/>
      <c r="F478" s="237"/>
    </row>
    <row r="479" spans="1:6" ht="6.75" customHeight="1" x14ac:dyDescent="0.2">
      <c r="A479" s="242"/>
      <c r="B479" s="242"/>
      <c r="C479" s="246"/>
      <c r="D479" s="246"/>
      <c r="E479" s="237"/>
      <c r="F479" s="237"/>
    </row>
    <row r="480" spans="1:6" ht="6.75" customHeight="1" x14ac:dyDescent="0.2">
      <c r="A480" s="242" t="s">
        <v>262</v>
      </c>
      <c r="B480" s="242" t="s">
        <v>590</v>
      </c>
      <c r="C480" s="246">
        <v>1152</v>
      </c>
      <c r="D480" s="246">
        <v>1196</v>
      </c>
      <c r="E480" s="237"/>
      <c r="F480" s="237"/>
    </row>
    <row r="481" spans="1:6" ht="6.75" customHeight="1" x14ac:dyDescent="0.2">
      <c r="A481" s="242"/>
      <c r="B481" s="242"/>
      <c r="C481" s="246"/>
      <c r="D481" s="246"/>
      <c r="E481" s="237"/>
      <c r="F481" s="237"/>
    </row>
    <row r="482" spans="1:6" ht="6.75" customHeight="1" x14ac:dyDescent="0.2">
      <c r="A482" s="242"/>
      <c r="B482" s="242"/>
      <c r="C482" s="246"/>
      <c r="D482" s="246"/>
      <c r="E482" s="237"/>
      <c r="F482" s="237"/>
    </row>
    <row r="483" spans="1:6" ht="6.75" customHeight="1" x14ac:dyDescent="0.2">
      <c r="A483" s="242"/>
      <c r="B483" s="242"/>
      <c r="C483" s="246"/>
      <c r="D483" s="246"/>
      <c r="E483" s="237"/>
      <c r="F483" s="237"/>
    </row>
    <row r="484" spans="1:6" ht="6.75" customHeight="1" x14ac:dyDescent="0.2">
      <c r="A484" s="242" t="s">
        <v>263</v>
      </c>
      <c r="B484" s="242" t="s">
        <v>590</v>
      </c>
      <c r="C484" s="246">
        <v>1278</v>
      </c>
      <c r="D484" s="246">
        <v>1327</v>
      </c>
      <c r="E484" s="237"/>
      <c r="F484" s="237"/>
    </row>
    <row r="485" spans="1:6" ht="6.75" customHeight="1" x14ac:dyDescent="0.2">
      <c r="A485" s="242"/>
      <c r="B485" s="242"/>
      <c r="C485" s="246"/>
      <c r="D485" s="246"/>
      <c r="E485" s="237"/>
      <c r="F485" s="237"/>
    </row>
    <row r="486" spans="1:6" ht="6.75" customHeight="1" x14ac:dyDescent="0.2">
      <c r="A486" s="242"/>
      <c r="B486" s="242"/>
      <c r="C486" s="246"/>
      <c r="D486" s="246"/>
      <c r="E486" s="237"/>
      <c r="F486" s="237"/>
    </row>
    <row r="487" spans="1:6" ht="6.75" customHeight="1" x14ac:dyDescent="0.2">
      <c r="A487" s="242"/>
      <c r="B487" s="242"/>
      <c r="C487" s="246"/>
      <c r="D487" s="246"/>
      <c r="E487" s="237"/>
      <c r="F487" s="237"/>
    </row>
    <row r="488" spans="1:6" ht="6.75" customHeight="1" x14ac:dyDescent="0.2">
      <c r="A488" s="242" t="s">
        <v>396</v>
      </c>
      <c r="B488" s="242" t="s">
        <v>590</v>
      </c>
      <c r="C488" s="246">
        <v>1409</v>
      </c>
      <c r="D488" s="246">
        <v>1463</v>
      </c>
      <c r="E488" s="237"/>
      <c r="F488" s="237"/>
    </row>
    <row r="489" spans="1:6" ht="6.75" customHeight="1" x14ac:dyDescent="0.2">
      <c r="A489" s="242"/>
      <c r="B489" s="242"/>
      <c r="C489" s="246"/>
      <c r="D489" s="246"/>
      <c r="E489" s="237"/>
      <c r="F489" s="237"/>
    </row>
    <row r="490" spans="1:6" ht="6.75" customHeight="1" x14ac:dyDescent="0.2">
      <c r="A490" s="242"/>
      <c r="B490" s="242"/>
      <c r="C490" s="246"/>
      <c r="D490" s="246"/>
      <c r="E490" s="237"/>
      <c r="F490" s="237"/>
    </row>
    <row r="491" spans="1:6" ht="6.75" customHeight="1" x14ac:dyDescent="0.2">
      <c r="A491" s="242"/>
      <c r="B491" s="242"/>
      <c r="C491" s="246"/>
      <c r="D491" s="246"/>
      <c r="E491" s="237"/>
      <c r="F491" s="237"/>
    </row>
    <row r="492" spans="1:6" ht="7.5" customHeight="1" x14ac:dyDescent="0.2">
      <c r="A492" s="247" t="s">
        <v>264</v>
      </c>
      <c r="B492" s="254" t="s">
        <v>666</v>
      </c>
      <c r="C492" s="246">
        <v>283</v>
      </c>
      <c r="D492" s="246">
        <v>294</v>
      </c>
      <c r="E492" s="237"/>
      <c r="F492" s="237"/>
    </row>
    <row r="493" spans="1:6" ht="7.5" customHeight="1" x14ac:dyDescent="0.2">
      <c r="A493" s="247"/>
      <c r="B493" s="254"/>
      <c r="C493" s="246"/>
      <c r="D493" s="246"/>
      <c r="E493" s="237"/>
      <c r="F493" s="237"/>
    </row>
    <row r="494" spans="1:6" ht="7.5" customHeight="1" x14ac:dyDescent="0.2">
      <c r="A494" s="247"/>
      <c r="B494" s="254"/>
      <c r="C494" s="246"/>
      <c r="D494" s="246"/>
      <c r="E494" s="237"/>
      <c r="F494" s="237"/>
    </row>
    <row r="495" spans="1:6" ht="7.5" customHeight="1" x14ac:dyDescent="0.2">
      <c r="A495" s="247"/>
      <c r="B495" s="254"/>
      <c r="C495" s="246"/>
      <c r="D495" s="246"/>
      <c r="E495" s="237"/>
      <c r="F495" s="237"/>
    </row>
    <row r="496" spans="1:6" ht="9.75" customHeight="1" x14ac:dyDescent="0.2">
      <c r="A496" s="248" t="s">
        <v>1153</v>
      </c>
      <c r="B496" s="254" t="s">
        <v>666</v>
      </c>
      <c r="C496" s="246">
        <v>427</v>
      </c>
      <c r="D496" s="246">
        <v>444</v>
      </c>
      <c r="E496" s="237"/>
      <c r="F496" s="237"/>
    </row>
    <row r="497" spans="1:6" ht="9.75" customHeight="1" x14ac:dyDescent="0.2">
      <c r="A497" s="249"/>
      <c r="B497" s="254"/>
      <c r="C497" s="246"/>
      <c r="D497" s="246"/>
      <c r="E497" s="237"/>
      <c r="F497" s="237"/>
    </row>
    <row r="498" spans="1:6" ht="9.75" customHeight="1" x14ac:dyDescent="0.2">
      <c r="A498" s="249"/>
      <c r="B498" s="254"/>
      <c r="C498" s="246"/>
      <c r="D498" s="246"/>
      <c r="E498" s="237"/>
      <c r="F498" s="237"/>
    </row>
    <row r="499" spans="1:6" ht="9.75" customHeight="1" x14ac:dyDescent="0.2">
      <c r="A499" s="250"/>
      <c r="B499" s="254"/>
      <c r="C499" s="246"/>
      <c r="D499" s="246"/>
      <c r="E499" s="237"/>
      <c r="F499" s="237"/>
    </row>
    <row r="500" spans="1:6" ht="9.75" customHeight="1" x14ac:dyDescent="0.2">
      <c r="A500" s="248" t="s">
        <v>261</v>
      </c>
      <c r="B500" s="254" t="s">
        <v>666</v>
      </c>
      <c r="C500" s="246">
        <v>573</v>
      </c>
      <c r="D500" s="246">
        <v>595</v>
      </c>
      <c r="E500" s="237"/>
      <c r="F500" s="237"/>
    </row>
    <row r="501" spans="1:6" ht="9.75" customHeight="1" x14ac:dyDescent="0.2">
      <c r="A501" s="249"/>
      <c r="B501" s="254"/>
      <c r="C501" s="246"/>
      <c r="D501" s="246"/>
      <c r="E501" s="237"/>
      <c r="F501" s="237"/>
    </row>
    <row r="502" spans="1:6" ht="9.75" customHeight="1" x14ac:dyDescent="0.2">
      <c r="A502" s="249"/>
      <c r="B502" s="254"/>
      <c r="C502" s="246"/>
      <c r="D502" s="246"/>
      <c r="E502" s="237"/>
      <c r="F502" s="237"/>
    </row>
    <row r="503" spans="1:6" ht="9.75" customHeight="1" x14ac:dyDescent="0.2">
      <c r="A503" s="250"/>
      <c r="B503" s="254"/>
      <c r="C503" s="246"/>
      <c r="D503" s="246"/>
      <c r="E503" s="237"/>
      <c r="F503" s="237"/>
    </row>
    <row r="504" spans="1:6" ht="9.75" customHeight="1" x14ac:dyDescent="0.2">
      <c r="A504" s="248" t="s">
        <v>262</v>
      </c>
      <c r="B504" s="254" t="s">
        <v>666</v>
      </c>
      <c r="C504" s="246">
        <v>717</v>
      </c>
      <c r="D504" s="246">
        <v>745</v>
      </c>
      <c r="E504" s="237"/>
      <c r="F504" s="237"/>
    </row>
    <row r="505" spans="1:6" ht="9.75" customHeight="1" x14ac:dyDescent="0.2">
      <c r="A505" s="249"/>
      <c r="B505" s="254"/>
      <c r="C505" s="246"/>
      <c r="D505" s="246"/>
      <c r="E505" s="237"/>
      <c r="F505" s="237"/>
    </row>
    <row r="506" spans="1:6" ht="9.75" customHeight="1" x14ac:dyDescent="0.2">
      <c r="A506" s="249"/>
      <c r="B506" s="254"/>
      <c r="C506" s="246"/>
      <c r="D506" s="246"/>
      <c r="E506" s="237"/>
      <c r="F506" s="237"/>
    </row>
    <row r="507" spans="1:6" ht="9.75" customHeight="1" x14ac:dyDescent="0.2">
      <c r="A507" s="250"/>
      <c r="B507" s="254"/>
      <c r="C507" s="246"/>
      <c r="D507" s="246"/>
      <c r="E507" s="237"/>
      <c r="F507" s="237"/>
    </row>
    <row r="508" spans="1:6" ht="9.75" customHeight="1" x14ac:dyDescent="0.2">
      <c r="A508" s="248" t="s">
        <v>263</v>
      </c>
      <c r="B508" s="254" t="s">
        <v>666</v>
      </c>
      <c r="C508" s="246">
        <v>900</v>
      </c>
      <c r="D508" s="246">
        <v>935</v>
      </c>
      <c r="E508" s="237"/>
      <c r="F508" s="237"/>
    </row>
    <row r="509" spans="1:6" ht="9.75" customHeight="1" x14ac:dyDescent="0.2">
      <c r="A509" s="249"/>
      <c r="B509" s="254"/>
      <c r="C509" s="246"/>
      <c r="D509" s="246"/>
      <c r="E509" s="237"/>
      <c r="F509" s="237"/>
    </row>
    <row r="510" spans="1:6" ht="9.75" customHeight="1" x14ac:dyDescent="0.2">
      <c r="A510" s="249"/>
      <c r="B510" s="254"/>
      <c r="C510" s="246"/>
      <c r="D510" s="246"/>
      <c r="E510" s="237"/>
      <c r="F510" s="237"/>
    </row>
    <row r="511" spans="1:6" ht="9.75" customHeight="1" x14ac:dyDescent="0.2">
      <c r="A511" s="250"/>
      <c r="B511" s="254"/>
      <c r="C511" s="246"/>
      <c r="D511" s="246"/>
      <c r="E511" s="237"/>
      <c r="F511" s="237"/>
    </row>
    <row r="512" spans="1:6" ht="9.75" customHeight="1" x14ac:dyDescent="0.2">
      <c r="A512" s="242" t="s">
        <v>396</v>
      </c>
      <c r="B512" s="254" t="s">
        <v>666</v>
      </c>
      <c r="C512" s="246">
        <v>1083</v>
      </c>
      <c r="D512" s="246">
        <v>1125</v>
      </c>
      <c r="E512" s="237"/>
      <c r="F512" s="237"/>
    </row>
    <row r="513" spans="1:6" ht="9.75" customHeight="1" x14ac:dyDescent="0.2">
      <c r="A513" s="242"/>
      <c r="B513" s="254"/>
      <c r="C513" s="246"/>
      <c r="D513" s="246"/>
      <c r="E513" s="237"/>
      <c r="F513" s="237"/>
    </row>
    <row r="514" spans="1:6" ht="9.75" customHeight="1" x14ac:dyDescent="0.2">
      <c r="A514" s="242"/>
      <c r="B514" s="254"/>
      <c r="C514" s="246"/>
      <c r="D514" s="246"/>
      <c r="E514" s="237"/>
      <c r="F514" s="237"/>
    </row>
    <row r="515" spans="1:6" ht="9.75" customHeight="1" x14ac:dyDescent="0.2">
      <c r="A515" s="242"/>
      <c r="B515" s="254"/>
      <c r="C515" s="246"/>
      <c r="D515" s="246"/>
      <c r="E515" s="237"/>
      <c r="F515" s="237"/>
    </row>
    <row r="516" spans="1:6" ht="15" customHeight="1" x14ac:dyDescent="0.2">
      <c r="A516" s="256" t="s">
        <v>413</v>
      </c>
      <c r="B516" s="242" t="s">
        <v>29</v>
      </c>
      <c r="C516" s="246">
        <v>211</v>
      </c>
      <c r="D516" s="246">
        <v>219</v>
      </c>
      <c r="E516" s="237"/>
      <c r="F516" s="237"/>
    </row>
    <row r="517" spans="1:6" ht="15" customHeight="1" x14ac:dyDescent="0.2">
      <c r="A517" s="256"/>
      <c r="B517" s="242"/>
      <c r="C517" s="246"/>
      <c r="D517" s="246"/>
      <c r="E517" s="237"/>
      <c r="F517" s="237"/>
    </row>
    <row r="518" spans="1:6" ht="24.75" customHeight="1" x14ac:dyDescent="0.2">
      <c r="A518" s="39" t="s">
        <v>124</v>
      </c>
      <c r="B518" s="196" t="s">
        <v>30</v>
      </c>
      <c r="C518" s="207">
        <v>103</v>
      </c>
      <c r="D518" s="207">
        <v>107</v>
      </c>
      <c r="E518" s="237"/>
      <c r="F518" s="237"/>
    </row>
    <row r="519" spans="1:6" ht="17.25" customHeight="1" x14ac:dyDescent="0.2">
      <c r="A519" s="256" t="s">
        <v>734</v>
      </c>
      <c r="B519" s="242" t="s">
        <v>588</v>
      </c>
      <c r="C519" s="246">
        <v>539</v>
      </c>
      <c r="D519" s="246">
        <v>560</v>
      </c>
      <c r="E519" s="237"/>
      <c r="F519" s="237"/>
    </row>
    <row r="520" spans="1:6" ht="17.25" customHeight="1" x14ac:dyDescent="0.2">
      <c r="A520" s="256"/>
      <c r="B520" s="242"/>
      <c r="C520" s="246"/>
      <c r="D520" s="246"/>
      <c r="E520" s="237"/>
      <c r="F520" s="237"/>
    </row>
    <row r="521" spans="1:6" ht="17.25" customHeight="1" x14ac:dyDescent="0.2">
      <c r="A521" s="247" t="s">
        <v>986</v>
      </c>
      <c r="B521" s="242" t="s">
        <v>588</v>
      </c>
      <c r="C521" s="246">
        <v>539</v>
      </c>
      <c r="D521" s="246">
        <v>560</v>
      </c>
      <c r="E521" s="237"/>
      <c r="F521" s="237"/>
    </row>
    <row r="522" spans="1:6" ht="17.25" customHeight="1" x14ac:dyDescent="0.2">
      <c r="A522" s="247"/>
      <c r="B522" s="242"/>
      <c r="C522" s="246"/>
      <c r="D522" s="246"/>
      <c r="E522" s="237"/>
      <c r="F522" s="237"/>
    </row>
    <row r="523" spans="1:6" ht="51" customHeight="1" x14ac:dyDescent="0.2">
      <c r="A523" s="259" t="s">
        <v>389</v>
      </c>
      <c r="B523" s="276"/>
      <c r="C523" s="207"/>
      <c r="D523" s="207"/>
      <c r="E523" s="237"/>
      <c r="F523" s="237"/>
    </row>
    <row r="524" spans="1:6" ht="13.5" customHeight="1" x14ac:dyDescent="0.2">
      <c r="A524" s="247" t="s">
        <v>680</v>
      </c>
      <c r="B524" s="248" t="s">
        <v>47</v>
      </c>
      <c r="C524" s="243">
        <v>3603</v>
      </c>
      <c r="D524" s="243">
        <v>3741</v>
      </c>
      <c r="E524" s="237"/>
      <c r="F524" s="237"/>
    </row>
    <row r="525" spans="1:6" ht="13.5" customHeight="1" x14ac:dyDescent="0.2">
      <c r="A525" s="247"/>
      <c r="B525" s="249"/>
      <c r="C525" s="244"/>
      <c r="D525" s="244"/>
      <c r="E525" s="237"/>
      <c r="F525" s="237"/>
    </row>
    <row r="526" spans="1:6" ht="13.5" customHeight="1" x14ac:dyDescent="0.2">
      <c r="A526" s="247"/>
      <c r="B526" s="250"/>
      <c r="C526" s="245"/>
      <c r="D526" s="245"/>
      <c r="E526" s="237"/>
      <c r="F526" s="237"/>
    </row>
    <row r="527" spans="1:6" ht="11.25" customHeight="1" x14ac:dyDescent="0.2">
      <c r="A527" s="254" t="s">
        <v>1153</v>
      </c>
      <c r="B527" s="248" t="s">
        <v>47</v>
      </c>
      <c r="C527" s="243">
        <v>4323</v>
      </c>
      <c r="D527" s="243">
        <v>4489</v>
      </c>
      <c r="E527" s="237"/>
      <c r="F527" s="237"/>
    </row>
    <row r="528" spans="1:6" ht="11.25" customHeight="1" x14ac:dyDescent="0.2">
      <c r="A528" s="254"/>
      <c r="B528" s="249"/>
      <c r="C528" s="244"/>
      <c r="D528" s="244"/>
      <c r="E528" s="237"/>
      <c r="F528" s="237"/>
    </row>
    <row r="529" spans="1:6" ht="11.25" customHeight="1" x14ac:dyDescent="0.2">
      <c r="A529" s="254"/>
      <c r="B529" s="250"/>
      <c r="C529" s="245"/>
      <c r="D529" s="245"/>
      <c r="E529" s="237"/>
      <c r="F529" s="237"/>
    </row>
    <row r="530" spans="1:6" ht="11.25" customHeight="1" x14ac:dyDescent="0.2">
      <c r="A530" s="254" t="s">
        <v>261</v>
      </c>
      <c r="B530" s="248" t="s">
        <v>47</v>
      </c>
      <c r="C530" s="243">
        <v>6005</v>
      </c>
      <c r="D530" s="243">
        <v>6235</v>
      </c>
      <c r="E530" s="237"/>
      <c r="F530" s="237"/>
    </row>
    <row r="531" spans="1:6" ht="11.25" customHeight="1" x14ac:dyDescent="0.2">
      <c r="A531" s="254"/>
      <c r="B531" s="249"/>
      <c r="C531" s="244"/>
      <c r="D531" s="244"/>
      <c r="E531" s="237"/>
      <c r="F531" s="237"/>
    </row>
    <row r="532" spans="1:6" ht="11.25" customHeight="1" x14ac:dyDescent="0.2">
      <c r="A532" s="254"/>
      <c r="B532" s="250"/>
      <c r="C532" s="245"/>
      <c r="D532" s="245"/>
      <c r="E532" s="237"/>
      <c r="F532" s="237"/>
    </row>
    <row r="533" spans="1:6" ht="11.25" customHeight="1" x14ac:dyDescent="0.2">
      <c r="A533" s="251" t="s">
        <v>27</v>
      </c>
      <c r="B533" s="248" t="s">
        <v>47</v>
      </c>
      <c r="C533" s="243">
        <v>8406</v>
      </c>
      <c r="D533" s="243">
        <v>8729</v>
      </c>
      <c r="E533" s="237"/>
      <c r="F533" s="237"/>
    </row>
    <row r="534" spans="1:6" ht="11.25" customHeight="1" x14ac:dyDescent="0.2">
      <c r="A534" s="252"/>
      <c r="B534" s="249"/>
      <c r="C534" s="244"/>
      <c r="D534" s="244"/>
      <c r="E534" s="237"/>
      <c r="F534" s="237"/>
    </row>
    <row r="535" spans="1:6" ht="11.25" customHeight="1" x14ac:dyDescent="0.2">
      <c r="A535" s="253"/>
      <c r="B535" s="250"/>
      <c r="C535" s="245"/>
      <c r="D535" s="245"/>
      <c r="E535" s="237"/>
      <c r="F535" s="237"/>
    </row>
    <row r="536" spans="1:6" ht="24.75" customHeight="1" x14ac:dyDescent="0.2">
      <c r="A536" s="46" t="s">
        <v>735</v>
      </c>
      <c r="B536" s="61"/>
      <c r="C536" s="218"/>
      <c r="D536" s="226"/>
      <c r="E536" s="237"/>
      <c r="F536" s="237"/>
    </row>
    <row r="537" spans="1:6" ht="21.75" customHeight="1" x14ac:dyDescent="0.2">
      <c r="A537" s="255" t="s">
        <v>736</v>
      </c>
      <c r="B537" s="249" t="s">
        <v>847</v>
      </c>
      <c r="C537" s="245">
        <v>952</v>
      </c>
      <c r="D537" s="245">
        <v>989</v>
      </c>
      <c r="E537" s="237"/>
      <c r="F537" s="237"/>
    </row>
    <row r="538" spans="1:6" ht="22.5" customHeight="1" x14ac:dyDescent="0.2">
      <c r="A538" s="255"/>
      <c r="B538" s="249"/>
      <c r="C538" s="243"/>
      <c r="D538" s="243"/>
      <c r="E538" s="237"/>
      <c r="F538" s="237"/>
    </row>
    <row r="539" spans="1:6" ht="26.25" customHeight="1" x14ac:dyDescent="0.2">
      <c r="A539" s="46" t="s">
        <v>1172</v>
      </c>
      <c r="B539" s="61"/>
      <c r="C539" s="61"/>
      <c r="D539" s="220"/>
      <c r="E539" s="237"/>
      <c r="F539" s="237"/>
    </row>
    <row r="540" spans="1:6" ht="20.25" customHeight="1" x14ac:dyDescent="0.2">
      <c r="A540" s="240" t="s">
        <v>629</v>
      </c>
      <c r="B540" s="249" t="s">
        <v>578</v>
      </c>
      <c r="C540" s="245">
        <v>264</v>
      </c>
      <c r="D540" s="245">
        <v>275</v>
      </c>
      <c r="E540" s="237"/>
      <c r="F540" s="237"/>
    </row>
    <row r="541" spans="1:6" ht="20.25" customHeight="1" x14ac:dyDescent="0.2">
      <c r="A541" s="241"/>
      <c r="B541" s="250"/>
      <c r="C541" s="246"/>
      <c r="D541" s="246"/>
      <c r="E541" s="237"/>
      <c r="F541" s="237"/>
    </row>
    <row r="542" spans="1:6" ht="24" customHeight="1" x14ac:dyDescent="0.2">
      <c r="A542" s="239" t="s">
        <v>1173</v>
      </c>
      <c r="B542" s="254" t="s">
        <v>856</v>
      </c>
      <c r="C542" s="246">
        <v>333</v>
      </c>
      <c r="D542" s="246">
        <v>345</v>
      </c>
      <c r="E542" s="237"/>
      <c r="F542" s="237"/>
    </row>
    <row r="543" spans="1:6" ht="24" customHeight="1" x14ac:dyDescent="0.2">
      <c r="A543" s="241"/>
      <c r="B543" s="254"/>
      <c r="C543" s="246"/>
      <c r="D543" s="246"/>
      <c r="E543" s="237"/>
      <c r="F543" s="237"/>
    </row>
    <row r="544" spans="1:6" ht="18.75" customHeight="1" x14ac:dyDescent="0.2">
      <c r="A544" s="239" t="s">
        <v>412</v>
      </c>
      <c r="B544" s="248" t="s">
        <v>681</v>
      </c>
      <c r="C544" s="243">
        <v>1197</v>
      </c>
      <c r="D544" s="243">
        <v>1243</v>
      </c>
      <c r="E544" s="237"/>
      <c r="F544" s="237"/>
    </row>
    <row r="545" spans="1:6" ht="18.75" customHeight="1" x14ac:dyDescent="0.2">
      <c r="A545" s="240"/>
      <c r="B545" s="249"/>
      <c r="C545" s="244"/>
      <c r="D545" s="244"/>
      <c r="E545" s="237"/>
      <c r="F545" s="237"/>
    </row>
    <row r="546" spans="1:6" ht="18.75" customHeight="1" x14ac:dyDescent="0.2">
      <c r="A546" s="241"/>
      <c r="B546" s="250"/>
      <c r="C546" s="245"/>
      <c r="D546" s="245"/>
      <c r="E546" s="237"/>
      <c r="F546" s="237"/>
    </row>
    <row r="547" spans="1:6" ht="22.5" customHeight="1" x14ac:dyDescent="0.2">
      <c r="A547" s="240" t="s">
        <v>737</v>
      </c>
      <c r="B547" s="249" t="s">
        <v>590</v>
      </c>
      <c r="C547" s="245">
        <v>732</v>
      </c>
      <c r="D547" s="245">
        <v>760</v>
      </c>
      <c r="E547" s="237"/>
      <c r="F547" s="237"/>
    </row>
    <row r="548" spans="1:6" ht="22.5" customHeight="1" x14ac:dyDescent="0.2">
      <c r="A548" s="241"/>
      <c r="B548" s="250"/>
      <c r="C548" s="246"/>
      <c r="D548" s="246"/>
      <c r="E548" s="237"/>
      <c r="F548" s="237"/>
    </row>
    <row r="549" spans="1:6" ht="19.5" customHeight="1" x14ac:dyDescent="0.2">
      <c r="A549" s="242" t="s">
        <v>738</v>
      </c>
      <c r="B549" s="249" t="s">
        <v>590</v>
      </c>
      <c r="C549" s="246">
        <v>865</v>
      </c>
      <c r="D549" s="246">
        <v>898</v>
      </c>
      <c r="E549" s="237"/>
      <c r="F549" s="237"/>
    </row>
    <row r="550" spans="1:6" ht="19.5" customHeight="1" x14ac:dyDescent="0.2">
      <c r="A550" s="242"/>
      <c r="B550" s="250"/>
      <c r="C550" s="246"/>
      <c r="D550" s="246"/>
      <c r="E550" s="237"/>
      <c r="F550" s="237"/>
    </row>
    <row r="551" spans="1:6" ht="15.75" customHeight="1" x14ac:dyDescent="0.2">
      <c r="A551" s="239" t="s">
        <v>846</v>
      </c>
      <c r="B551" s="248" t="s">
        <v>590</v>
      </c>
      <c r="C551" s="243">
        <v>2300</v>
      </c>
      <c r="D551" s="243">
        <v>2388</v>
      </c>
      <c r="E551" s="237"/>
      <c r="F551" s="237"/>
    </row>
    <row r="552" spans="1:6" ht="15.75" customHeight="1" x14ac:dyDescent="0.2">
      <c r="A552" s="240"/>
      <c r="B552" s="249"/>
      <c r="C552" s="244"/>
      <c r="D552" s="244"/>
      <c r="E552" s="237"/>
      <c r="F552" s="237"/>
    </row>
    <row r="553" spans="1:6" ht="15.75" customHeight="1" x14ac:dyDescent="0.2">
      <c r="A553" s="240"/>
      <c r="B553" s="249"/>
      <c r="C553" s="244"/>
      <c r="D553" s="244"/>
      <c r="E553" s="237"/>
      <c r="F553" s="237"/>
    </row>
    <row r="554" spans="1:6" ht="15.75" customHeight="1" x14ac:dyDescent="0.2">
      <c r="A554" s="241"/>
      <c r="B554" s="250"/>
      <c r="C554" s="244"/>
      <c r="D554" s="245"/>
      <c r="E554" s="237"/>
      <c r="F554" s="237"/>
    </row>
    <row r="555" spans="1:6" ht="10.5" customHeight="1" x14ac:dyDescent="0.2">
      <c r="A555" s="251" t="s">
        <v>988</v>
      </c>
      <c r="B555" s="248" t="s">
        <v>590</v>
      </c>
      <c r="C555" s="243">
        <v>3067</v>
      </c>
      <c r="D555" s="243">
        <v>3185</v>
      </c>
      <c r="E555" s="237"/>
      <c r="F555" s="237"/>
    </row>
    <row r="556" spans="1:6" ht="10.5" customHeight="1" x14ac:dyDescent="0.2">
      <c r="A556" s="252"/>
      <c r="B556" s="249"/>
      <c r="C556" s="244"/>
      <c r="D556" s="244"/>
      <c r="E556" s="237"/>
      <c r="F556" s="237"/>
    </row>
    <row r="557" spans="1:6" ht="10.5" customHeight="1" x14ac:dyDescent="0.2">
      <c r="A557" s="252"/>
      <c r="B557" s="249"/>
      <c r="C557" s="244"/>
      <c r="D557" s="244"/>
      <c r="E557" s="237"/>
      <c r="F557" s="237"/>
    </row>
    <row r="558" spans="1:6" ht="10.5" customHeight="1" x14ac:dyDescent="0.2">
      <c r="A558" s="253"/>
      <c r="B558" s="250"/>
      <c r="C558" s="244"/>
      <c r="D558" s="245"/>
      <c r="E558" s="237"/>
      <c r="F558" s="237"/>
    </row>
    <row r="559" spans="1:6" ht="10.5" customHeight="1" x14ac:dyDescent="0.2">
      <c r="A559" s="251" t="s">
        <v>989</v>
      </c>
      <c r="B559" s="248" t="s">
        <v>590</v>
      </c>
      <c r="C559" s="243">
        <v>3834</v>
      </c>
      <c r="D559" s="243">
        <v>3981</v>
      </c>
      <c r="E559" s="237"/>
      <c r="F559" s="237"/>
    </row>
    <row r="560" spans="1:6" ht="10.5" customHeight="1" x14ac:dyDescent="0.2">
      <c r="A560" s="252"/>
      <c r="B560" s="249"/>
      <c r="C560" s="244"/>
      <c r="D560" s="244"/>
      <c r="E560" s="237"/>
      <c r="F560" s="237"/>
    </row>
    <row r="561" spans="1:6" ht="10.5" customHeight="1" x14ac:dyDescent="0.2">
      <c r="A561" s="252"/>
      <c r="B561" s="249"/>
      <c r="C561" s="244"/>
      <c r="D561" s="244"/>
      <c r="E561" s="237"/>
      <c r="F561" s="237"/>
    </row>
    <row r="562" spans="1:6" ht="10.5" customHeight="1" x14ac:dyDescent="0.2">
      <c r="A562" s="253"/>
      <c r="B562" s="250"/>
      <c r="C562" s="244"/>
      <c r="D562" s="245"/>
      <c r="E562" s="237"/>
      <c r="F562" s="237"/>
    </row>
    <row r="563" spans="1:6" ht="38.25" customHeight="1" x14ac:dyDescent="0.2">
      <c r="A563" s="33" t="s">
        <v>990</v>
      </c>
      <c r="B563" s="196" t="s">
        <v>874</v>
      </c>
      <c r="C563" s="207">
        <v>329</v>
      </c>
      <c r="D563" s="207">
        <v>341</v>
      </c>
      <c r="E563" s="237"/>
      <c r="F563" s="237"/>
    </row>
    <row r="564" spans="1:6" ht="37.5" customHeight="1" x14ac:dyDescent="0.2">
      <c r="A564" s="33" t="s">
        <v>991</v>
      </c>
      <c r="B564" s="196" t="s">
        <v>874</v>
      </c>
      <c r="C564" s="207">
        <v>657</v>
      </c>
      <c r="D564" s="207">
        <v>682</v>
      </c>
      <c r="E564" s="237"/>
      <c r="F564" s="237"/>
    </row>
    <row r="565" spans="1:6" ht="36" customHeight="1" x14ac:dyDescent="0.2">
      <c r="A565" s="33" t="s">
        <v>992</v>
      </c>
      <c r="B565" s="196" t="s">
        <v>874</v>
      </c>
      <c r="C565" s="207">
        <v>1315</v>
      </c>
      <c r="D565" s="207">
        <v>1365</v>
      </c>
      <c r="E565" s="237"/>
      <c r="F565" s="237"/>
    </row>
    <row r="566" spans="1:6" ht="15" customHeight="1" x14ac:dyDescent="0.2">
      <c r="A566" s="239" t="s">
        <v>42</v>
      </c>
      <c r="B566" s="251" t="s">
        <v>189</v>
      </c>
      <c r="C566" s="243">
        <v>1999</v>
      </c>
      <c r="D566" s="243">
        <v>2076</v>
      </c>
      <c r="E566" s="237"/>
      <c r="F566" s="237"/>
    </row>
    <row r="567" spans="1:6" ht="15" customHeight="1" x14ac:dyDescent="0.2">
      <c r="A567" s="240"/>
      <c r="B567" s="252"/>
      <c r="C567" s="244"/>
      <c r="D567" s="244"/>
      <c r="E567" s="237"/>
      <c r="F567" s="237"/>
    </row>
    <row r="568" spans="1:6" ht="15" customHeight="1" x14ac:dyDescent="0.2">
      <c r="A568" s="241"/>
      <c r="B568" s="253"/>
      <c r="C568" s="245"/>
      <c r="D568" s="245"/>
      <c r="E568" s="237"/>
      <c r="F568" s="237"/>
    </row>
    <row r="569" spans="1:6" ht="12" customHeight="1" x14ac:dyDescent="0.2">
      <c r="A569" s="254" t="s">
        <v>1153</v>
      </c>
      <c r="B569" s="251" t="s">
        <v>189</v>
      </c>
      <c r="C569" s="243">
        <v>2286</v>
      </c>
      <c r="D569" s="243">
        <v>2374</v>
      </c>
      <c r="E569" s="237"/>
      <c r="F569" s="237"/>
    </row>
    <row r="570" spans="1:6" ht="12" customHeight="1" x14ac:dyDescent="0.2">
      <c r="A570" s="254"/>
      <c r="B570" s="252"/>
      <c r="C570" s="244"/>
      <c r="D570" s="244"/>
      <c r="E570" s="237"/>
      <c r="F570" s="237"/>
    </row>
    <row r="571" spans="1:6" ht="12" customHeight="1" x14ac:dyDescent="0.2">
      <c r="A571" s="254"/>
      <c r="B571" s="253"/>
      <c r="C571" s="245"/>
      <c r="D571" s="245"/>
      <c r="E571" s="237"/>
      <c r="F571" s="237"/>
    </row>
    <row r="572" spans="1:6" ht="12" customHeight="1" x14ac:dyDescent="0.2">
      <c r="A572" s="254" t="s">
        <v>261</v>
      </c>
      <c r="B572" s="251" t="s">
        <v>189</v>
      </c>
      <c r="C572" s="243">
        <v>2394</v>
      </c>
      <c r="D572" s="243">
        <v>2486</v>
      </c>
      <c r="E572" s="237"/>
      <c r="F572" s="237"/>
    </row>
    <row r="573" spans="1:6" ht="12" customHeight="1" x14ac:dyDescent="0.2">
      <c r="A573" s="254"/>
      <c r="B573" s="252"/>
      <c r="C573" s="244"/>
      <c r="D573" s="244"/>
      <c r="E573" s="237"/>
      <c r="F573" s="237"/>
    </row>
    <row r="574" spans="1:6" ht="12" customHeight="1" x14ac:dyDescent="0.2">
      <c r="A574" s="254"/>
      <c r="B574" s="253"/>
      <c r="C574" s="245"/>
      <c r="D574" s="245"/>
      <c r="E574" s="237"/>
      <c r="F574" s="237"/>
    </row>
    <row r="575" spans="1:6" ht="12" customHeight="1" x14ac:dyDescent="0.2">
      <c r="A575" s="251" t="s">
        <v>27</v>
      </c>
      <c r="B575" s="251" t="s">
        <v>189</v>
      </c>
      <c r="C575" s="243">
        <v>2586</v>
      </c>
      <c r="D575" s="243">
        <v>2685</v>
      </c>
      <c r="E575" s="237"/>
      <c r="F575" s="237"/>
    </row>
    <row r="576" spans="1:6" ht="12" customHeight="1" x14ac:dyDescent="0.2">
      <c r="A576" s="252"/>
      <c r="B576" s="252"/>
      <c r="C576" s="244"/>
      <c r="D576" s="244"/>
      <c r="E576" s="237"/>
      <c r="F576" s="237"/>
    </row>
    <row r="577" spans="1:6" ht="12" customHeight="1" x14ac:dyDescent="0.2">
      <c r="A577" s="253"/>
      <c r="B577" s="253"/>
      <c r="C577" s="245"/>
      <c r="D577" s="245"/>
      <c r="E577" s="237"/>
      <c r="F577" s="237"/>
    </row>
    <row r="578" spans="1:6" ht="15" customHeight="1" x14ac:dyDescent="0.2">
      <c r="A578" s="239" t="s">
        <v>1154</v>
      </c>
      <c r="B578" s="242" t="s">
        <v>588</v>
      </c>
      <c r="C578" s="246">
        <v>439</v>
      </c>
      <c r="D578" s="246">
        <v>455</v>
      </c>
      <c r="E578" s="237"/>
      <c r="F578" s="237"/>
    </row>
    <row r="579" spans="1:6" ht="15" customHeight="1" x14ac:dyDescent="0.2">
      <c r="A579" s="241"/>
      <c r="B579" s="242"/>
      <c r="C579" s="246"/>
      <c r="D579" s="246"/>
      <c r="E579" s="237"/>
      <c r="F579" s="237"/>
    </row>
    <row r="580" spans="1:6" ht="15" customHeight="1" x14ac:dyDescent="0.2">
      <c r="A580" s="239" t="s">
        <v>1155</v>
      </c>
      <c r="B580" s="248" t="s">
        <v>588</v>
      </c>
      <c r="C580" s="243">
        <v>614</v>
      </c>
      <c r="D580" s="243">
        <v>638</v>
      </c>
      <c r="E580" s="237"/>
      <c r="F580" s="237"/>
    </row>
    <row r="581" spans="1:6" ht="15" customHeight="1" x14ac:dyDescent="0.2">
      <c r="A581" s="241"/>
      <c r="B581" s="250"/>
      <c r="C581" s="245"/>
      <c r="D581" s="245"/>
      <c r="E581" s="237"/>
      <c r="F581" s="237"/>
    </row>
    <row r="582" spans="1:6" ht="30.75" customHeight="1" x14ac:dyDescent="0.2">
      <c r="A582" s="33" t="s">
        <v>945</v>
      </c>
      <c r="B582" s="196" t="s">
        <v>269</v>
      </c>
      <c r="C582" s="207">
        <v>501</v>
      </c>
      <c r="D582" s="207">
        <v>520</v>
      </c>
      <c r="E582" s="237"/>
      <c r="F582" s="237"/>
    </row>
    <row r="583" spans="1:6" ht="30.75" customHeight="1" x14ac:dyDescent="0.2">
      <c r="A583" s="33" t="s">
        <v>326</v>
      </c>
      <c r="B583" s="196" t="s">
        <v>269</v>
      </c>
      <c r="C583" s="207">
        <v>713</v>
      </c>
      <c r="D583" s="207">
        <v>740</v>
      </c>
      <c r="E583" s="237"/>
      <c r="F583" s="237"/>
    </row>
    <row r="584" spans="1:6" ht="18" customHeight="1" x14ac:dyDescent="0.2">
      <c r="A584" s="239" t="s">
        <v>327</v>
      </c>
      <c r="B584" s="242" t="s">
        <v>269</v>
      </c>
      <c r="C584" s="246">
        <v>621</v>
      </c>
      <c r="D584" s="246">
        <v>645</v>
      </c>
      <c r="E584" s="237"/>
      <c r="F584" s="237"/>
    </row>
    <row r="585" spans="1:6" ht="18" customHeight="1" x14ac:dyDescent="0.2">
      <c r="A585" s="241"/>
      <c r="B585" s="242"/>
      <c r="C585" s="246"/>
      <c r="D585" s="246"/>
      <c r="E585" s="237"/>
      <c r="F585" s="237"/>
    </row>
    <row r="586" spans="1:6" ht="48" customHeight="1" x14ac:dyDescent="0.2">
      <c r="A586" s="46" t="s">
        <v>328</v>
      </c>
      <c r="B586" s="61"/>
      <c r="C586" s="61"/>
      <c r="D586" s="62"/>
      <c r="E586" s="237"/>
      <c r="F586" s="237"/>
    </row>
    <row r="587" spans="1:6" ht="16.5" customHeight="1" x14ac:dyDescent="0.2">
      <c r="A587" s="239" t="s">
        <v>419</v>
      </c>
      <c r="B587" s="251" t="s">
        <v>590</v>
      </c>
      <c r="C587" s="243">
        <v>778</v>
      </c>
      <c r="D587" s="243">
        <v>808</v>
      </c>
      <c r="E587" s="237"/>
      <c r="F587" s="237"/>
    </row>
    <row r="588" spans="1:6" ht="16.5" customHeight="1" x14ac:dyDescent="0.2">
      <c r="A588" s="240"/>
      <c r="B588" s="252"/>
      <c r="C588" s="244"/>
      <c r="D588" s="244"/>
      <c r="E588" s="237"/>
      <c r="F588" s="237"/>
    </row>
    <row r="589" spans="1:6" ht="16.5" customHeight="1" x14ac:dyDescent="0.2">
      <c r="A589" s="241"/>
      <c r="B589" s="253"/>
      <c r="C589" s="245"/>
      <c r="D589" s="245"/>
      <c r="E589" s="237"/>
      <c r="F589" s="237"/>
    </row>
    <row r="590" spans="1:6" ht="18" customHeight="1" x14ac:dyDescent="0.2">
      <c r="A590" s="239" t="s">
        <v>1167</v>
      </c>
      <c r="B590" s="251" t="s">
        <v>189</v>
      </c>
      <c r="C590" s="243">
        <v>1999</v>
      </c>
      <c r="D590" s="243">
        <v>2076</v>
      </c>
      <c r="E590" s="237"/>
      <c r="F590" s="237"/>
    </row>
    <row r="591" spans="1:6" ht="18" customHeight="1" x14ac:dyDescent="0.2">
      <c r="A591" s="240"/>
      <c r="B591" s="252"/>
      <c r="C591" s="244"/>
      <c r="D591" s="244"/>
      <c r="E591" s="237"/>
      <c r="F591" s="237"/>
    </row>
    <row r="592" spans="1:6" ht="18" customHeight="1" x14ac:dyDescent="0.2">
      <c r="A592" s="241"/>
      <c r="B592" s="253"/>
      <c r="C592" s="245"/>
      <c r="D592" s="245"/>
      <c r="E592" s="237"/>
      <c r="F592" s="237"/>
    </row>
    <row r="593" spans="1:6" ht="15" customHeight="1" x14ac:dyDescent="0.2">
      <c r="A593" s="254" t="s">
        <v>1153</v>
      </c>
      <c r="B593" s="251" t="s">
        <v>189</v>
      </c>
      <c r="C593" s="243">
        <v>2286</v>
      </c>
      <c r="D593" s="243">
        <v>2374</v>
      </c>
      <c r="E593" s="237"/>
      <c r="F593" s="237"/>
    </row>
    <row r="594" spans="1:6" ht="15" customHeight="1" x14ac:dyDescent="0.2">
      <c r="A594" s="254"/>
      <c r="B594" s="252"/>
      <c r="C594" s="244"/>
      <c r="D594" s="244"/>
      <c r="E594" s="237"/>
      <c r="F594" s="237"/>
    </row>
    <row r="595" spans="1:6" ht="15" customHeight="1" x14ac:dyDescent="0.2">
      <c r="A595" s="254"/>
      <c r="B595" s="253"/>
      <c r="C595" s="245"/>
      <c r="D595" s="245"/>
      <c r="E595" s="237"/>
      <c r="F595" s="237"/>
    </row>
    <row r="596" spans="1:6" ht="15" customHeight="1" x14ac:dyDescent="0.2">
      <c r="A596" s="254" t="s">
        <v>261</v>
      </c>
      <c r="B596" s="251" t="s">
        <v>189</v>
      </c>
      <c r="C596" s="243">
        <v>2394</v>
      </c>
      <c r="D596" s="243">
        <v>2486</v>
      </c>
      <c r="E596" s="237"/>
      <c r="F596" s="237"/>
    </row>
    <row r="597" spans="1:6" ht="15" customHeight="1" x14ac:dyDescent="0.2">
      <c r="A597" s="254"/>
      <c r="B597" s="252"/>
      <c r="C597" s="244"/>
      <c r="D597" s="244"/>
      <c r="E597" s="237"/>
      <c r="F597" s="237"/>
    </row>
    <row r="598" spans="1:6" ht="15" customHeight="1" x14ac:dyDescent="0.2">
      <c r="A598" s="254"/>
      <c r="B598" s="253"/>
      <c r="C598" s="245"/>
      <c r="D598" s="245"/>
      <c r="E598" s="237"/>
      <c r="F598" s="237"/>
    </row>
    <row r="599" spans="1:6" ht="15" customHeight="1" x14ac:dyDescent="0.2">
      <c r="A599" s="251" t="s">
        <v>27</v>
      </c>
      <c r="B599" s="251" t="s">
        <v>189</v>
      </c>
      <c r="C599" s="243">
        <v>2586</v>
      </c>
      <c r="D599" s="243">
        <v>2685</v>
      </c>
      <c r="E599" s="237"/>
      <c r="F599" s="237"/>
    </row>
    <row r="600" spans="1:6" ht="15" customHeight="1" x14ac:dyDescent="0.2">
      <c r="A600" s="252"/>
      <c r="B600" s="252"/>
      <c r="C600" s="244"/>
      <c r="D600" s="244"/>
      <c r="E600" s="237"/>
      <c r="F600" s="237"/>
    </row>
    <row r="601" spans="1:6" ht="15" customHeight="1" x14ac:dyDescent="0.2">
      <c r="A601" s="253"/>
      <c r="B601" s="253"/>
      <c r="C601" s="245"/>
      <c r="D601" s="245"/>
      <c r="E601" s="237"/>
      <c r="F601" s="237"/>
    </row>
    <row r="602" spans="1:6" ht="33.75" customHeight="1" x14ac:dyDescent="0.2">
      <c r="A602" s="117" t="s">
        <v>583</v>
      </c>
      <c r="C602" s="228"/>
      <c r="D602" s="229"/>
      <c r="E602" s="237"/>
      <c r="F602" s="237"/>
    </row>
    <row r="603" spans="1:6" ht="23.25" customHeight="1" x14ac:dyDescent="0.2">
      <c r="A603" s="239" t="s">
        <v>993</v>
      </c>
      <c r="B603" s="248" t="s">
        <v>994</v>
      </c>
      <c r="C603" s="246">
        <v>5687</v>
      </c>
      <c r="D603" s="246">
        <v>5906</v>
      </c>
      <c r="E603" s="237"/>
      <c r="F603" s="237"/>
    </row>
    <row r="604" spans="1:6" ht="23.25" customHeight="1" x14ac:dyDescent="0.2">
      <c r="A604" s="241"/>
      <c r="B604" s="250"/>
      <c r="C604" s="246"/>
      <c r="D604" s="246"/>
      <c r="E604" s="237"/>
      <c r="F604" s="237"/>
    </row>
    <row r="605" spans="1:6" ht="36" customHeight="1" x14ac:dyDescent="0.2">
      <c r="A605" s="39" t="s">
        <v>410</v>
      </c>
      <c r="B605" s="196" t="s">
        <v>998</v>
      </c>
      <c r="C605" s="207">
        <v>4287</v>
      </c>
      <c r="D605" s="207">
        <v>4452</v>
      </c>
      <c r="E605" s="237"/>
      <c r="F605" s="237"/>
    </row>
    <row r="606" spans="1:6" ht="36" customHeight="1" x14ac:dyDescent="0.2">
      <c r="A606" s="39" t="s">
        <v>5</v>
      </c>
      <c r="B606" s="196" t="s">
        <v>998</v>
      </c>
      <c r="C606" s="207">
        <v>1072</v>
      </c>
      <c r="D606" s="207">
        <v>1113</v>
      </c>
      <c r="E606" s="237"/>
      <c r="F606" s="237"/>
    </row>
    <row r="607" spans="1:6" ht="36" customHeight="1" x14ac:dyDescent="0.2">
      <c r="A607" s="33" t="s">
        <v>67</v>
      </c>
      <c r="B607" s="196" t="s">
        <v>998</v>
      </c>
      <c r="C607" s="207">
        <v>4287</v>
      </c>
      <c r="D607" s="207">
        <v>4452</v>
      </c>
      <c r="E607" s="237"/>
      <c r="F607" s="237"/>
    </row>
    <row r="608" spans="1:6" ht="36" customHeight="1" x14ac:dyDescent="0.2">
      <c r="A608" s="33" t="s">
        <v>6</v>
      </c>
      <c r="B608" s="196" t="s">
        <v>998</v>
      </c>
      <c r="C608" s="207">
        <v>2144</v>
      </c>
      <c r="D608" s="207">
        <v>2226</v>
      </c>
      <c r="E608" s="237"/>
      <c r="F608" s="237"/>
    </row>
    <row r="609" spans="1:6" ht="42" customHeight="1" x14ac:dyDescent="0.2">
      <c r="A609" s="33" t="s">
        <v>7</v>
      </c>
      <c r="B609" s="196" t="s">
        <v>998</v>
      </c>
      <c r="C609" s="207">
        <v>1181</v>
      </c>
      <c r="D609" s="207">
        <v>1227</v>
      </c>
      <c r="E609" s="237"/>
      <c r="F609" s="237"/>
    </row>
    <row r="610" spans="1:6" ht="28.5" customHeight="1" x14ac:dyDescent="0.2">
      <c r="A610" s="66" t="s">
        <v>8</v>
      </c>
      <c r="B610" s="196" t="s">
        <v>998</v>
      </c>
      <c r="C610" s="207">
        <v>1072</v>
      </c>
      <c r="D610" s="207">
        <v>1113</v>
      </c>
      <c r="E610" s="237"/>
      <c r="F610" s="237"/>
    </row>
    <row r="611" spans="1:6" ht="35.25" customHeight="1" x14ac:dyDescent="0.2">
      <c r="A611" s="33" t="s">
        <v>995</v>
      </c>
      <c r="B611" s="196" t="s">
        <v>998</v>
      </c>
      <c r="C611" s="207">
        <v>2363</v>
      </c>
      <c r="D611" s="207">
        <v>2453</v>
      </c>
      <c r="E611" s="237"/>
      <c r="F611" s="237"/>
    </row>
    <row r="612" spans="1:6" ht="26.25" customHeight="1" x14ac:dyDescent="0.2">
      <c r="A612" s="33" t="s">
        <v>407</v>
      </c>
      <c r="B612" s="196" t="s">
        <v>998</v>
      </c>
      <c r="C612" s="207">
        <v>536</v>
      </c>
      <c r="D612" s="207">
        <v>556</v>
      </c>
      <c r="E612" s="237"/>
      <c r="F612" s="237"/>
    </row>
    <row r="613" spans="1:6" ht="38.25" customHeight="1" x14ac:dyDescent="0.2">
      <c r="A613" s="33" t="s">
        <v>408</v>
      </c>
      <c r="B613" s="196" t="s">
        <v>998</v>
      </c>
      <c r="C613" s="207">
        <v>1181</v>
      </c>
      <c r="D613" s="207">
        <v>1227</v>
      </c>
      <c r="E613" s="237"/>
      <c r="F613" s="237"/>
    </row>
    <row r="614" spans="1:6" ht="42.75" customHeight="1" x14ac:dyDescent="0.2">
      <c r="A614" s="33" t="s">
        <v>409</v>
      </c>
      <c r="B614" s="196" t="s">
        <v>998</v>
      </c>
      <c r="C614" s="207">
        <v>1181</v>
      </c>
      <c r="D614" s="207">
        <v>1227</v>
      </c>
      <c r="E614" s="237"/>
      <c r="F614" s="237"/>
    </row>
    <row r="615" spans="1:6" ht="24" customHeight="1" x14ac:dyDescent="0.2">
      <c r="A615" s="117" t="s">
        <v>183</v>
      </c>
      <c r="D615" s="221"/>
      <c r="E615" s="237"/>
      <c r="F615" s="237"/>
    </row>
    <row r="616" spans="1:6" ht="24" customHeight="1" x14ac:dyDescent="0.2">
      <c r="A616" s="118" t="s">
        <v>184</v>
      </c>
      <c r="C616" s="230"/>
      <c r="D616" s="221"/>
      <c r="E616" s="237"/>
      <c r="F616" s="237"/>
    </row>
    <row r="617" spans="1:6" ht="25.5" customHeight="1" x14ac:dyDescent="0.2">
      <c r="A617" s="50" t="s">
        <v>209</v>
      </c>
      <c r="B617" s="196" t="s">
        <v>186</v>
      </c>
      <c r="C617" s="207">
        <v>3292</v>
      </c>
      <c r="D617" s="207">
        <v>3418</v>
      </c>
      <c r="E617" s="237"/>
      <c r="F617" s="237"/>
    </row>
    <row r="618" spans="1:6" ht="20.25" customHeight="1" x14ac:dyDescent="0.2">
      <c r="A618" s="256" t="s">
        <v>1211</v>
      </c>
      <c r="B618" s="242" t="s">
        <v>186</v>
      </c>
      <c r="C618" s="246">
        <v>4319</v>
      </c>
      <c r="D618" s="246">
        <v>4484</v>
      </c>
      <c r="E618" s="237"/>
      <c r="F618" s="237"/>
    </row>
    <row r="619" spans="1:6" ht="20.25" customHeight="1" x14ac:dyDescent="0.2">
      <c r="A619" s="256"/>
      <c r="B619" s="242"/>
      <c r="C619" s="246"/>
      <c r="D619" s="246"/>
      <c r="E619" s="237"/>
      <c r="F619" s="237"/>
    </row>
    <row r="620" spans="1:6" ht="22.5" customHeight="1" x14ac:dyDescent="0.2">
      <c r="A620" s="50" t="s">
        <v>72</v>
      </c>
      <c r="B620" s="196" t="s">
        <v>185</v>
      </c>
      <c r="C620" s="207">
        <v>3126</v>
      </c>
      <c r="D620" s="207">
        <v>3246</v>
      </c>
      <c r="E620" s="237"/>
      <c r="F620" s="237"/>
    </row>
    <row r="621" spans="1:6" ht="14.25" customHeight="1" x14ac:dyDescent="0.2">
      <c r="A621" s="257" t="s">
        <v>73</v>
      </c>
      <c r="B621" s="248" t="s">
        <v>71</v>
      </c>
      <c r="C621" s="267">
        <v>3208</v>
      </c>
      <c r="D621" s="267">
        <v>3331</v>
      </c>
      <c r="E621" s="237"/>
      <c r="F621" s="237"/>
    </row>
    <row r="622" spans="1:6" ht="14.25" customHeight="1" x14ac:dyDescent="0.2">
      <c r="A622" s="255"/>
      <c r="B622" s="249"/>
      <c r="C622" s="267"/>
      <c r="D622" s="267"/>
      <c r="E622" s="237"/>
      <c r="F622" s="237"/>
    </row>
    <row r="623" spans="1:6" ht="14.25" customHeight="1" x14ac:dyDescent="0.2">
      <c r="A623" s="255"/>
      <c r="B623" s="249"/>
      <c r="C623" s="267"/>
      <c r="D623" s="267"/>
      <c r="E623" s="237"/>
      <c r="F623" s="237"/>
    </row>
    <row r="624" spans="1:6" ht="14.25" customHeight="1" x14ac:dyDescent="0.2">
      <c r="A624" s="255"/>
      <c r="B624" s="249"/>
      <c r="C624" s="267"/>
      <c r="D624" s="267"/>
      <c r="E624" s="237"/>
      <c r="F624" s="237"/>
    </row>
    <row r="625" spans="1:6" ht="19.5" customHeight="1" x14ac:dyDescent="0.2">
      <c r="A625" s="33" t="s">
        <v>562</v>
      </c>
      <c r="B625" s="196"/>
      <c r="C625" s="197"/>
      <c r="D625" s="197"/>
      <c r="E625" s="237"/>
      <c r="F625" s="237"/>
    </row>
    <row r="626" spans="1:6" ht="30.75" customHeight="1" x14ac:dyDescent="0.2">
      <c r="A626" s="39" t="s">
        <v>1034</v>
      </c>
      <c r="B626" s="196" t="s">
        <v>119</v>
      </c>
      <c r="C626" s="194">
        <v>1331</v>
      </c>
      <c r="D626" s="194">
        <v>1382</v>
      </c>
      <c r="E626" s="237"/>
      <c r="F626" s="237"/>
    </row>
    <row r="627" spans="1:6" ht="21" customHeight="1" x14ac:dyDescent="0.2">
      <c r="A627" s="259" t="s">
        <v>563</v>
      </c>
      <c r="B627" s="260"/>
      <c r="C627" s="194"/>
      <c r="D627" s="194"/>
      <c r="E627" s="237"/>
      <c r="F627" s="237"/>
    </row>
    <row r="628" spans="1:6" ht="37.5" customHeight="1" x14ac:dyDescent="0.2">
      <c r="A628" s="33" t="s">
        <v>1098</v>
      </c>
      <c r="B628" s="196" t="s">
        <v>528</v>
      </c>
      <c r="C628" s="194">
        <v>2054</v>
      </c>
      <c r="D628" s="194">
        <v>2132</v>
      </c>
      <c r="E628" s="237"/>
      <c r="F628" s="237"/>
    </row>
    <row r="629" spans="1:6" ht="21.75" customHeight="1" x14ac:dyDescent="0.2">
      <c r="A629" s="33" t="s">
        <v>564</v>
      </c>
      <c r="B629" s="196"/>
      <c r="C629" s="194"/>
      <c r="D629" s="194"/>
      <c r="E629" s="237"/>
      <c r="F629" s="237"/>
    </row>
    <row r="630" spans="1:6" ht="35.25" customHeight="1" x14ac:dyDescent="0.2">
      <c r="A630" s="39" t="s">
        <v>529</v>
      </c>
      <c r="B630" s="196" t="s">
        <v>185</v>
      </c>
      <c r="C630" s="194">
        <v>1588</v>
      </c>
      <c r="D630" s="194">
        <v>1649</v>
      </c>
      <c r="E630" s="237"/>
      <c r="F630" s="237"/>
    </row>
    <row r="631" spans="1:6" ht="30" customHeight="1" x14ac:dyDescent="0.2">
      <c r="A631" s="39" t="s">
        <v>1135</v>
      </c>
      <c r="B631" s="196" t="s">
        <v>185</v>
      </c>
      <c r="C631" s="194">
        <v>1438</v>
      </c>
      <c r="D631" s="194">
        <v>1493</v>
      </c>
      <c r="E631" s="237"/>
      <c r="F631" s="237"/>
    </row>
    <row r="632" spans="1:6" ht="19.5" customHeight="1" x14ac:dyDescent="0.2">
      <c r="A632" s="239" t="s">
        <v>514</v>
      </c>
      <c r="B632" s="248" t="s">
        <v>120</v>
      </c>
      <c r="C632" s="264">
        <v>1026</v>
      </c>
      <c r="D632" s="264">
        <v>1065</v>
      </c>
      <c r="E632" s="237"/>
      <c r="F632" s="237"/>
    </row>
    <row r="633" spans="1:6" ht="19.5" customHeight="1" x14ac:dyDescent="0.2">
      <c r="A633" s="241"/>
      <c r="B633" s="250"/>
      <c r="C633" s="265"/>
      <c r="D633" s="265"/>
      <c r="E633" s="237"/>
      <c r="F633" s="237"/>
    </row>
    <row r="634" spans="1:6" ht="18.75" customHeight="1" x14ac:dyDescent="0.2">
      <c r="A634" s="259" t="s">
        <v>565</v>
      </c>
      <c r="B634" s="260"/>
      <c r="C634" s="198"/>
      <c r="D634" s="198"/>
      <c r="E634" s="237"/>
      <c r="F634" s="237"/>
    </row>
    <row r="635" spans="1:6" ht="31.5" customHeight="1" x14ac:dyDescent="0.2">
      <c r="A635" s="39" t="s">
        <v>829</v>
      </c>
      <c r="B635" s="196" t="s">
        <v>227</v>
      </c>
      <c r="C635" s="194">
        <v>133</v>
      </c>
      <c r="D635" s="194">
        <v>138</v>
      </c>
      <c r="E635" s="237"/>
      <c r="F635" s="237"/>
    </row>
    <row r="636" spans="1:6" ht="31.5" customHeight="1" x14ac:dyDescent="0.2">
      <c r="A636" s="39" t="s">
        <v>830</v>
      </c>
      <c r="B636" s="196" t="s">
        <v>831</v>
      </c>
      <c r="C636" s="194">
        <v>479</v>
      </c>
      <c r="D636" s="194">
        <v>498</v>
      </c>
      <c r="E636" s="237"/>
      <c r="F636" s="237"/>
    </row>
    <row r="637" spans="1:6" ht="31.5" customHeight="1" x14ac:dyDescent="0.2">
      <c r="A637" s="33" t="s">
        <v>515</v>
      </c>
      <c r="B637" s="196" t="s">
        <v>379</v>
      </c>
      <c r="C637" s="194">
        <v>2738</v>
      </c>
      <c r="D637" s="194">
        <v>2843</v>
      </c>
      <c r="E637" s="237"/>
      <c r="F637" s="237"/>
    </row>
    <row r="638" spans="1:6" ht="31.5" customHeight="1" x14ac:dyDescent="0.2">
      <c r="A638" s="39" t="s">
        <v>371</v>
      </c>
      <c r="B638" s="196" t="s">
        <v>587</v>
      </c>
      <c r="C638" s="194">
        <v>986</v>
      </c>
      <c r="D638" s="194">
        <v>1024</v>
      </c>
      <c r="E638" s="237"/>
      <c r="F638" s="237"/>
    </row>
    <row r="639" spans="1:6" ht="20.25" customHeight="1" x14ac:dyDescent="0.2">
      <c r="A639" s="239" t="s">
        <v>516</v>
      </c>
      <c r="B639" s="248" t="s">
        <v>528</v>
      </c>
      <c r="C639" s="264">
        <v>631</v>
      </c>
      <c r="D639" s="264">
        <v>655</v>
      </c>
      <c r="E639" s="237"/>
      <c r="F639" s="237"/>
    </row>
    <row r="640" spans="1:6" ht="20.25" customHeight="1" x14ac:dyDescent="0.2">
      <c r="A640" s="241"/>
      <c r="B640" s="250"/>
      <c r="C640" s="265"/>
      <c r="D640" s="265"/>
      <c r="E640" s="237"/>
      <c r="F640" s="237"/>
    </row>
    <row r="641" spans="1:6" ht="31.5" customHeight="1" x14ac:dyDescent="0.2">
      <c r="A641" s="259" t="s">
        <v>566</v>
      </c>
      <c r="B641" s="260"/>
      <c r="C641" s="194"/>
      <c r="D641" s="194"/>
      <c r="E641" s="237"/>
      <c r="F641" s="237"/>
    </row>
    <row r="642" spans="1:6" ht="54" customHeight="1" x14ac:dyDescent="0.2">
      <c r="A642" s="33" t="s">
        <v>1174</v>
      </c>
      <c r="B642" s="196" t="s">
        <v>528</v>
      </c>
      <c r="C642" s="194">
        <v>1578</v>
      </c>
      <c r="D642" s="194">
        <v>1638</v>
      </c>
      <c r="E642" s="237"/>
      <c r="F642" s="237"/>
    </row>
    <row r="643" spans="1:6" ht="45.75" customHeight="1" x14ac:dyDescent="0.2">
      <c r="A643" s="33" t="s">
        <v>212</v>
      </c>
      <c r="B643" s="196" t="s">
        <v>528</v>
      </c>
      <c r="C643" s="194">
        <v>1876</v>
      </c>
      <c r="D643" s="194">
        <v>1948</v>
      </c>
      <c r="E643" s="237"/>
      <c r="F643" s="237"/>
    </row>
    <row r="644" spans="1:6" ht="34.5" customHeight="1" x14ac:dyDescent="0.2">
      <c r="A644" s="33" t="s">
        <v>1175</v>
      </c>
      <c r="B644" s="196" t="s">
        <v>528</v>
      </c>
      <c r="C644" s="194">
        <v>938</v>
      </c>
      <c r="D644" s="194">
        <v>974</v>
      </c>
      <c r="E644" s="237"/>
      <c r="F644" s="237"/>
    </row>
    <row r="645" spans="1:6" ht="18" customHeight="1" x14ac:dyDescent="0.2">
      <c r="A645" s="257" t="s">
        <v>319</v>
      </c>
      <c r="B645" s="248" t="s">
        <v>227</v>
      </c>
      <c r="C645" s="264">
        <v>2705</v>
      </c>
      <c r="D645" s="264">
        <v>2809</v>
      </c>
      <c r="E645" s="237"/>
      <c r="F645" s="237"/>
    </row>
    <row r="646" spans="1:6" ht="18" customHeight="1" x14ac:dyDescent="0.2">
      <c r="A646" s="258"/>
      <c r="B646" s="250"/>
      <c r="C646" s="265"/>
      <c r="D646" s="265"/>
      <c r="E646" s="237"/>
      <c r="F646" s="237"/>
    </row>
    <row r="647" spans="1:6" ht="20.25" customHeight="1" x14ac:dyDescent="0.2">
      <c r="A647" s="239" t="s">
        <v>1006</v>
      </c>
      <c r="B647" s="248" t="s">
        <v>320</v>
      </c>
      <c r="C647" s="264">
        <v>1687</v>
      </c>
      <c r="D647" s="264">
        <v>1752</v>
      </c>
      <c r="E647" s="237"/>
      <c r="F647" s="237"/>
    </row>
    <row r="648" spans="1:6" ht="20.25" customHeight="1" x14ac:dyDescent="0.2">
      <c r="A648" s="241"/>
      <c r="B648" s="250"/>
      <c r="C648" s="265"/>
      <c r="D648" s="265"/>
      <c r="E648" s="237"/>
      <c r="F648" s="237"/>
    </row>
    <row r="649" spans="1:6" ht="20.25" customHeight="1" x14ac:dyDescent="0.2">
      <c r="A649" s="239" t="s">
        <v>1052</v>
      </c>
      <c r="B649" s="248" t="s">
        <v>320</v>
      </c>
      <c r="C649" s="264">
        <v>5539</v>
      </c>
      <c r="D649" s="264">
        <v>5752</v>
      </c>
      <c r="E649" s="237"/>
      <c r="F649" s="237"/>
    </row>
    <row r="650" spans="1:6" ht="20.25" customHeight="1" x14ac:dyDescent="0.2">
      <c r="A650" s="241"/>
      <c r="B650" s="250"/>
      <c r="C650" s="265"/>
      <c r="D650" s="265"/>
      <c r="E650" s="237"/>
      <c r="F650" s="237"/>
    </row>
    <row r="651" spans="1:6" ht="23.25" customHeight="1" x14ac:dyDescent="0.2">
      <c r="A651" s="239" t="s">
        <v>1062</v>
      </c>
      <c r="B651" s="248" t="s">
        <v>320</v>
      </c>
      <c r="C651" s="264">
        <v>2699</v>
      </c>
      <c r="D651" s="264">
        <v>2803</v>
      </c>
      <c r="E651" s="237"/>
      <c r="F651" s="237"/>
    </row>
    <row r="652" spans="1:6" ht="23.25" customHeight="1" x14ac:dyDescent="0.2">
      <c r="A652" s="241"/>
      <c r="B652" s="250"/>
      <c r="C652" s="265"/>
      <c r="D652" s="265"/>
      <c r="E652" s="237"/>
      <c r="F652" s="237"/>
    </row>
    <row r="653" spans="1:6" ht="20.25" customHeight="1" x14ac:dyDescent="0.2">
      <c r="A653" s="239" t="s">
        <v>1099</v>
      </c>
      <c r="B653" s="248" t="s">
        <v>320</v>
      </c>
      <c r="C653" s="264">
        <v>2024</v>
      </c>
      <c r="D653" s="264">
        <v>2102</v>
      </c>
      <c r="E653" s="237"/>
      <c r="F653" s="237"/>
    </row>
    <row r="654" spans="1:6" ht="20.25" customHeight="1" x14ac:dyDescent="0.2">
      <c r="A654" s="241"/>
      <c r="B654" s="250"/>
      <c r="C654" s="265"/>
      <c r="D654" s="265"/>
      <c r="E654" s="237"/>
      <c r="F654" s="237"/>
    </row>
    <row r="655" spans="1:6" ht="20.25" customHeight="1" x14ac:dyDescent="0.2">
      <c r="A655" s="257" t="s">
        <v>321</v>
      </c>
      <c r="B655" s="251" t="s">
        <v>567</v>
      </c>
      <c r="C655" s="264">
        <v>972</v>
      </c>
      <c r="D655" s="264">
        <v>1009</v>
      </c>
      <c r="E655" s="237"/>
      <c r="F655" s="237"/>
    </row>
    <row r="656" spans="1:6" ht="18.75" customHeight="1" x14ac:dyDescent="0.2">
      <c r="A656" s="258"/>
      <c r="B656" s="253"/>
      <c r="C656" s="265"/>
      <c r="D656" s="265"/>
      <c r="E656" s="237"/>
      <c r="F656" s="237"/>
    </row>
    <row r="657" spans="1:6" ht="12.75" customHeight="1" x14ac:dyDescent="0.2">
      <c r="A657" s="239" t="s">
        <v>1100</v>
      </c>
      <c r="B657" s="248" t="s">
        <v>322</v>
      </c>
      <c r="C657" s="264">
        <v>4050</v>
      </c>
      <c r="D657" s="264">
        <v>4205</v>
      </c>
      <c r="E657" s="237"/>
      <c r="F657" s="237"/>
    </row>
    <row r="658" spans="1:6" ht="12.75" customHeight="1" x14ac:dyDescent="0.2">
      <c r="A658" s="240"/>
      <c r="B658" s="249"/>
      <c r="C658" s="266"/>
      <c r="D658" s="266"/>
      <c r="E658" s="237"/>
      <c r="F658" s="237"/>
    </row>
    <row r="659" spans="1:6" ht="12.75" customHeight="1" x14ac:dyDescent="0.2">
      <c r="A659" s="241"/>
      <c r="B659" s="250"/>
      <c r="C659" s="265"/>
      <c r="D659" s="265"/>
      <c r="E659" s="237"/>
      <c r="F659" s="237"/>
    </row>
    <row r="660" spans="1:6" ht="28.5" customHeight="1" x14ac:dyDescent="0.2">
      <c r="A660" s="190" t="s">
        <v>1176</v>
      </c>
      <c r="B660" s="206"/>
      <c r="C660" s="194"/>
      <c r="D660" s="194"/>
      <c r="E660" s="237"/>
      <c r="F660" s="237"/>
    </row>
    <row r="661" spans="1:6" ht="16.5" customHeight="1" x14ac:dyDescent="0.2">
      <c r="A661" s="239" t="s">
        <v>596</v>
      </c>
      <c r="B661" s="248" t="s">
        <v>322</v>
      </c>
      <c r="C661" s="264">
        <v>4705</v>
      </c>
      <c r="D661" s="264">
        <v>4886</v>
      </c>
      <c r="E661" s="237"/>
      <c r="F661" s="237"/>
    </row>
    <row r="662" spans="1:6" ht="16.5" customHeight="1" x14ac:dyDescent="0.2">
      <c r="A662" s="240"/>
      <c r="B662" s="249"/>
      <c r="C662" s="266"/>
      <c r="D662" s="266"/>
      <c r="E662" s="237"/>
      <c r="F662" s="237"/>
    </row>
    <row r="663" spans="1:6" ht="16.5" customHeight="1" x14ac:dyDescent="0.2">
      <c r="A663" s="241"/>
      <c r="B663" s="250"/>
      <c r="C663" s="265"/>
      <c r="D663" s="265"/>
      <c r="E663" s="237"/>
      <c r="F663" s="237"/>
    </row>
    <row r="664" spans="1:6" ht="16.5" customHeight="1" x14ac:dyDescent="0.2">
      <c r="A664" s="239" t="s">
        <v>597</v>
      </c>
      <c r="B664" s="248" t="s">
        <v>322</v>
      </c>
      <c r="C664" s="264">
        <v>6075</v>
      </c>
      <c r="D664" s="264">
        <v>6308</v>
      </c>
      <c r="E664" s="237"/>
      <c r="F664" s="237"/>
    </row>
    <row r="665" spans="1:6" ht="16.5" customHeight="1" x14ac:dyDescent="0.2">
      <c r="A665" s="240"/>
      <c r="B665" s="249"/>
      <c r="C665" s="266"/>
      <c r="D665" s="266"/>
      <c r="E665" s="237"/>
      <c r="F665" s="237"/>
    </row>
    <row r="666" spans="1:6" ht="16.5" customHeight="1" x14ac:dyDescent="0.2">
      <c r="A666" s="241"/>
      <c r="B666" s="250"/>
      <c r="C666" s="265"/>
      <c r="D666" s="265"/>
      <c r="E666" s="237"/>
      <c r="F666" s="237"/>
    </row>
    <row r="667" spans="1:6" ht="25.5" customHeight="1" x14ac:dyDescent="0.2">
      <c r="A667" s="190" t="s">
        <v>1177</v>
      </c>
      <c r="B667" s="62"/>
      <c r="C667" s="194"/>
      <c r="D667" s="194"/>
      <c r="E667" s="237"/>
      <c r="F667" s="237"/>
    </row>
    <row r="668" spans="1:6" ht="18.75" customHeight="1" x14ac:dyDescent="0.2">
      <c r="A668" s="239" t="s">
        <v>598</v>
      </c>
      <c r="B668" s="248" t="s">
        <v>322</v>
      </c>
      <c r="C668" s="264">
        <v>7075</v>
      </c>
      <c r="D668" s="264">
        <v>7347</v>
      </c>
      <c r="E668" s="237"/>
      <c r="F668" s="237"/>
    </row>
    <row r="669" spans="1:6" ht="18.75" customHeight="1" x14ac:dyDescent="0.2">
      <c r="A669" s="240"/>
      <c r="B669" s="249"/>
      <c r="C669" s="266"/>
      <c r="D669" s="266"/>
      <c r="E669" s="237"/>
      <c r="F669" s="237"/>
    </row>
    <row r="670" spans="1:6" ht="18.75" customHeight="1" x14ac:dyDescent="0.2">
      <c r="A670" s="241"/>
      <c r="B670" s="250"/>
      <c r="C670" s="265"/>
      <c r="D670" s="265"/>
      <c r="E670" s="237"/>
      <c r="F670" s="237"/>
    </row>
    <row r="671" spans="1:6" ht="18.75" customHeight="1" x14ac:dyDescent="0.2">
      <c r="A671" s="239" t="s">
        <v>599</v>
      </c>
      <c r="B671" s="248" t="s">
        <v>322</v>
      </c>
      <c r="C671" s="264">
        <v>13639</v>
      </c>
      <c r="D671" s="264">
        <v>14162</v>
      </c>
      <c r="E671" s="237"/>
      <c r="F671" s="237"/>
    </row>
    <row r="672" spans="1:6" ht="18.75" customHeight="1" x14ac:dyDescent="0.2">
      <c r="A672" s="240"/>
      <c r="B672" s="249"/>
      <c r="C672" s="266"/>
      <c r="D672" s="266"/>
      <c r="E672" s="237"/>
      <c r="F672" s="237"/>
    </row>
    <row r="673" spans="1:6" ht="18.75" customHeight="1" x14ac:dyDescent="0.2">
      <c r="A673" s="241"/>
      <c r="B673" s="250"/>
      <c r="C673" s="265"/>
      <c r="D673" s="265"/>
      <c r="E673" s="237"/>
      <c r="F673" s="237"/>
    </row>
    <row r="674" spans="1:6" ht="18.75" customHeight="1" x14ac:dyDescent="0.2">
      <c r="A674" s="239" t="s">
        <v>600</v>
      </c>
      <c r="B674" s="248" t="s">
        <v>322</v>
      </c>
      <c r="C674" s="264">
        <v>28290</v>
      </c>
      <c r="D674" s="264">
        <v>29376</v>
      </c>
      <c r="E674" s="237"/>
      <c r="F674" s="237"/>
    </row>
    <row r="675" spans="1:6" ht="18.75" customHeight="1" x14ac:dyDescent="0.2">
      <c r="A675" s="240"/>
      <c r="B675" s="249"/>
      <c r="C675" s="266"/>
      <c r="D675" s="266"/>
      <c r="E675" s="237"/>
      <c r="F675" s="237"/>
    </row>
    <row r="676" spans="1:6" ht="18.75" customHeight="1" x14ac:dyDescent="0.2">
      <c r="A676" s="241"/>
      <c r="B676" s="250"/>
      <c r="C676" s="265"/>
      <c r="D676" s="265"/>
      <c r="E676" s="237"/>
      <c r="F676" s="237"/>
    </row>
    <row r="677" spans="1:6" ht="15.75" customHeight="1" x14ac:dyDescent="0.2">
      <c r="A677" s="239" t="s">
        <v>601</v>
      </c>
      <c r="B677" s="248" t="s">
        <v>322</v>
      </c>
      <c r="C677" s="264">
        <v>40737</v>
      </c>
      <c r="D677" s="264">
        <v>42301</v>
      </c>
      <c r="E677" s="237"/>
      <c r="F677" s="237"/>
    </row>
    <row r="678" spans="1:6" ht="15.75" customHeight="1" x14ac:dyDescent="0.2">
      <c r="A678" s="240"/>
      <c r="B678" s="249"/>
      <c r="C678" s="266"/>
      <c r="D678" s="266"/>
      <c r="E678" s="237"/>
      <c r="F678" s="237"/>
    </row>
    <row r="679" spans="1:6" ht="15.75" customHeight="1" x14ac:dyDescent="0.2">
      <c r="A679" s="241"/>
      <c r="B679" s="250"/>
      <c r="C679" s="265"/>
      <c r="D679" s="265"/>
      <c r="E679" s="237"/>
      <c r="F679" s="237"/>
    </row>
    <row r="680" spans="1:6" ht="15.75" customHeight="1" x14ac:dyDescent="0.2">
      <c r="A680" s="239" t="s">
        <v>61</v>
      </c>
      <c r="B680" s="248" t="s">
        <v>322</v>
      </c>
      <c r="C680" s="264">
        <v>2058</v>
      </c>
      <c r="D680" s="264">
        <v>2137</v>
      </c>
      <c r="E680" s="237"/>
      <c r="F680" s="237"/>
    </row>
    <row r="681" spans="1:6" ht="15.75" customHeight="1" x14ac:dyDescent="0.2">
      <c r="A681" s="241"/>
      <c r="B681" s="250"/>
      <c r="C681" s="265"/>
      <c r="D681" s="265"/>
      <c r="E681" s="237"/>
      <c r="F681" s="237"/>
    </row>
    <row r="682" spans="1:6" ht="25.5" customHeight="1" x14ac:dyDescent="0.2">
      <c r="A682" s="190" t="s">
        <v>349</v>
      </c>
      <c r="B682" s="206"/>
      <c r="C682" s="194"/>
      <c r="D682" s="194"/>
      <c r="E682" s="237"/>
      <c r="F682" s="237"/>
    </row>
    <row r="683" spans="1:6" ht="21" customHeight="1" x14ac:dyDescent="0.2">
      <c r="A683" s="239" t="s">
        <v>62</v>
      </c>
      <c r="B683" s="248" t="s">
        <v>322</v>
      </c>
      <c r="C683" s="264">
        <v>3104</v>
      </c>
      <c r="D683" s="264">
        <v>3223</v>
      </c>
      <c r="E683" s="237"/>
      <c r="F683" s="237"/>
    </row>
    <row r="684" spans="1:6" ht="21" customHeight="1" x14ac:dyDescent="0.2">
      <c r="A684" s="241"/>
      <c r="B684" s="250"/>
      <c r="C684" s="265"/>
      <c r="D684" s="265"/>
      <c r="E684" s="237"/>
      <c r="F684" s="237"/>
    </row>
    <row r="685" spans="1:6" ht="21" customHeight="1" x14ac:dyDescent="0.2">
      <c r="A685" s="190" t="s">
        <v>350</v>
      </c>
      <c r="B685" s="206"/>
      <c r="C685" s="194"/>
      <c r="D685" s="194"/>
      <c r="E685" s="237"/>
      <c r="F685" s="237"/>
    </row>
    <row r="686" spans="1:6" ht="18" customHeight="1" x14ac:dyDescent="0.2">
      <c r="A686" s="239" t="s">
        <v>1178</v>
      </c>
      <c r="B686" s="248" t="s">
        <v>322</v>
      </c>
      <c r="C686" s="264">
        <v>3610</v>
      </c>
      <c r="D686" s="264">
        <v>3749</v>
      </c>
      <c r="E686" s="237"/>
      <c r="F686" s="237"/>
    </row>
    <row r="687" spans="1:6" ht="18" customHeight="1" x14ac:dyDescent="0.2">
      <c r="A687" s="241"/>
      <c r="B687" s="250"/>
      <c r="C687" s="265"/>
      <c r="D687" s="265"/>
      <c r="E687" s="237"/>
      <c r="F687" s="237"/>
    </row>
    <row r="688" spans="1:6" ht="22.5" customHeight="1" x14ac:dyDescent="0.2">
      <c r="A688" s="239" t="s">
        <v>63</v>
      </c>
      <c r="B688" s="248" t="s">
        <v>322</v>
      </c>
      <c r="C688" s="264">
        <v>3776</v>
      </c>
      <c r="D688" s="264">
        <v>3921</v>
      </c>
      <c r="E688" s="237"/>
      <c r="F688" s="237"/>
    </row>
    <row r="689" spans="1:6" ht="22.5" customHeight="1" x14ac:dyDescent="0.2">
      <c r="A689" s="240"/>
      <c r="B689" s="249"/>
      <c r="C689" s="266"/>
      <c r="D689" s="266"/>
      <c r="E689" s="237"/>
      <c r="F689" s="237"/>
    </row>
    <row r="690" spans="1:6" ht="22.5" customHeight="1" x14ac:dyDescent="0.2">
      <c r="A690" s="241"/>
      <c r="B690" s="250"/>
      <c r="C690" s="265"/>
      <c r="D690" s="265"/>
      <c r="E690" s="237"/>
      <c r="F690" s="237"/>
    </row>
    <row r="691" spans="1:6" ht="23.25" customHeight="1" x14ac:dyDescent="0.2">
      <c r="A691" s="39" t="s">
        <v>351</v>
      </c>
      <c r="B691" s="196"/>
      <c r="C691" s="194"/>
      <c r="D691" s="194"/>
      <c r="E691" s="237"/>
      <c r="F691" s="237"/>
    </row>
    <row r="692" spans="1:6" ht="48.75" customHeight="1" x14ac:dyDescent="0.2">
      <c r="A692" s="32" t="s">
        <v>64</v>
      </c>
      <c r="B692" s="201" t="s">
        <v>322</v>
      </c>
      <c r="C692" s="194">
        <v>5985</v>
      </c>
      <c r="D692" s="194">
        <v>6215</v>
      </c>
      <c r="E692" s="237"/>
      <c r="F692" s="237"/>
    </row>
    <row r="693" spans="1:6" ht="25.5" customHeight="1" x14ac:dyDescent="0.2">
      <c r="A693" s="39" t="s">
        <v>352</v>
      </c>
      <c r="B693" s="196"/>
      <c r="C693" s="194"/>
      <c r="D693" s="194"/>
      <c r="E693" s="237"/>
      <c r="F693" s="237"/>
    </row>
    <row r="694" spans="1:6" ht="33.75" customHeight="1" x14ac:dyDescent="0.2">
      <c r="A694" s="33" t="s">
        <v>1179</v>
      </c>
      <c r="B694" s="196" t="s">
        <v>322</v>
      </c>
      <c r="C694" s="194">
        <v>7980</v>
      </c>
      <c r="D694" s="194">
        <v>8287</v>
      </c>
      <c r="E694" s="237"/>
      <c r="F694" s="237"/>
    </row>
    <row r="695" spans="1:6" ht="25.5" customHeight="1" x14ac:dyDescent="0.2">
      <c r="A695" s="239" t="s">
        <v>1007</v>
      </c>
      <c r="B695" s="248" t="s">
        <v>322</v>
      </c>
      <c r="C695" s="264">
        <v>2930</v>
      </c>
      <c r="D695" s="264">
        <v>3043</v>
      </c>
      <c r="E695" s="237"/>
      <c r="F695" s="237"/>
    </row>
    <row r="696" spans="1:6" ht="25.5" customHeight="1" x14ac:dyDescent="0.2">
      <c r="A696" s="241"/>
      <c r="B696" s="250"/>
      <c r="C696" s="265"/>
      <c r="D696" s="265"/>
      <c r="E696" s="237"/>
      <c r="F696" s="237"/>
    </row>
    <row r="697" spans="1:6" ht="17.25" customHeight="1" x14ac:dyDescent="0.2">
      <c r="A697" s="257" t="s">
        <v>696</v>
      </c>
      <c r="B697" s="248" t="s">
        <v>224</v>
      </c>
      <c r="C697" s="264">
        <v>655</v>
      </c>
      <c r="D697" s="264">
        <v>680</v>
      </c>
      <c r="E697" s="237"/>
      <c r="F697" s="237"/>
    </row>
    <row r="698" spans="1:6" ht="17.25" customHeight="1" x14ac:dyDescent="0.2">
      <c r="A698" s="255"/>
      <c r="B698" s="249"/>
      <c r="C698" s="266"/>
      <c r="D698" s="266"/>
      <c r="E698" s="237"/>
      <c r="F698" s="237"/>
    </row>
    <row r="699" spans="1:6" ht="17.25" customHeight="1" x14ac:dyDescent="0.2">
      <c r="A699" s="258"/>
      <c r="B699" s="250"/>
      <c r="C699" s="265"/>
      <c r="D699" s="265"/>
      <c r="E699" s="237"/>
      <c r="F699" s="237"/>
    </row>
    <row r="700" spans="1:6" ht="33" customHeight="1" x14ac:dyDescent="0.2">
      <c r="A700" s="39" t="s">
        <v>919</v>
      </c>
      <c r="B700" s="196" t="s">
        <v>873</v>
      </c>
      <c r="C700" s="194">
        <v>6151</v>
      </c>
      <c r="D700" s="194">
        <v>6388</v>
      </c>
      <c r="E700" s="237"/>
      <c r="F700" s="237"/>
    </row>
    <row r="701" spans="1:6" ht="33" customHeight="1" x14ac:dyDescent="0.2">
      <c r="A701" s="39" t="s">
        <v>717</v>
      </c>
      <c r="B701" s="196" t="s">
        <v>873</v>
      </c>
      <c r="C701" s="194">
        <v>4655</v>
      </c>
      <c r="D701" s="194">
        <v>4834</v>
      </c>
      <c r="E701" s="237"/>
      <c r="F701" s="237"/>
    </row>
    <row r="702" spans="1:6" ht="39.75" customHeight="1" x14ac:dyDescent="0.2">
      <c r="A702" s="39" t="s">
        <v>718</v>
      </c>
      <c r="B702" s="196" t="s">
        <v>873</v>
      </c>
      <c r="C702" s="194">
        <v>3325</v>
      </c>
      <c r="D702" s="194">
        <v>3453</v>
      </c>
      <c r="E702" s="237"/>
      <c r="F702" s="237"/>
    </row>
    <row r="703" spans="1:6" ht="39.75" customHeight="1" x14ac:dyDescent="0.2">
      <c r="A703" s="39" t="s">
        <v>1011</v>
      </c>
      <c r="B703" s="196" t="s">
        <v>873</v>
      </c>
      <c r="C703" s="194">
        <v>1995</v>
      </c>
      <c r="D703" s="194">
        <v>2072</v>
      </c>
      <c r="E703" s="237"/>
      <c r="F703" s="237"/>
    </row>
    <row r="704" spans="1:6" ht="33" customHeight="1" x14ac:dyDescent="0.2">
      <c r="A704" s="39" t="s">
        <v>1091</v>
      </c>
      <c r="B704" s="196" t="s">
        <v>873</v>
      </c>
      <c r="C704" s="194">
        <v>1663</v>
      </c>
      <c r="D704" s="194">
        <v>1726</v>
      </c>
      <c r="E704" s="237"/>
      <c r="F704" s="237"/>
    </row>
    <row r="705" spans="1:6" ht="21" customHeight="1" x14ac:dyDescent="0.2">
      <c r="A705" s="239" t="s">
        <v>827</v>
      </c>
      <c r="B705" s="251" t="s">
        <v>353</v>
      </c>
      <c r="C705" s="264">
        <v>2525</v>
      </c>
      <c r="D705" s="264">
        <v>2621</v>
      </c>
      <c r="E705" s="237"/>
      <c r="F705" s="237"/>
    </row>
    <row r="706" spans="1:6" ht="21" customHeight="1" x14ac:dyDescent="0.2">
      <c r="A706" s="241"/>
      <c r="B706" s="253"/>
      <c r="C706" s="265"/>
      <c r="D706" s="265"/>
      <c r="E706" s="237"/>
      <c r="F706" s="237"/>
    </row>
    <row r="707" spans="1:6" ht="21" customHeight="1" x14ac:dyDescent="0.2">
      <c r="A707" s="257" t="s">
        <v>1092</v>
      </c>
      <c r="B707" s="251" t="s">
        <v>353</v>
      </c>
      <c r="C707" s="264">
        <v>1803</v>
      </c>
      <c r="D707" s="264">
        <v>1872</v>
      </c>
      <c r="E707" s="237"/>
      <c r="F707" s="237"/>
    </row>
    <row r="708" spans="1:6" ht="21" customHeight="1" x14ac:dyDescent="0.2">
      <c r="A708" s="258"/>
      <c r="B708" s="253"/>
      <c r="C708" s="265"/>
      <c r="D708" s="265"/>
      <c r="E708" s="237"/>
      <c r="F708" s="237"/>
    </row>
    <row r="709" spans="1:6" ht="21" customHeight="1" x14ac:dyDescent="0.2">
      <c r="A709" s="257" t="s">
        <v>65</v>
      </c>
      <c r="B709" s="251" t="s">
        <v>353</v>
      </c>
      <c r="C709" s="264">
        <v>2119</v>
      </c>
      <c r="D709" s="264">
        <v>2200</v>
      </c>
      <c r="E709" s="237"/>
      <c r="F709" s="237"/>
    </row>
    <row r="710" spans="1:6" ht="21" customHeight="1" x14ac:dyDescent="0.2">
      <c r="A710" s="258"/>
      <c r="B710" s="253"/>
      <c r="C710" s="265"/>
      <c r="D710" s="265"/>
      <c r="E710" s="237"/>
      <c r="F710" s="237"/>
    </row>
    <row r="711" spans="1:6" ht="31.5" customHeight="1" x14ac:dyDescent="0.2">
      <c r="A711" s="118" t="s">
        <v>455</v>
      </c>
      <c r="D711" s="221"/>
      <c r="E711" s="237"/>
      <c r="F711" s="237"/>
    </row>
    <row r="712" spans="1:6" ht="33.75" customHeight="1" x14ac:dyDescent="0.2">
      <c r="A712" s="33" t="s">
        <v>112</v>
      </c>
      <c r="B712" s="204" t="s">
        <v>561</v>
      </c>
      <c r="C712" s="207">
        <v>575</v>
      </c>
      <c r="D712" s="207">
        <v>597</v>
      </c>
      <c r="E712" s="237"/>
      <c r="F712" s="237"/>
    </row>
    <row r="713" spans="1:6" ht="30" customHeight="1" x14ac:dyDescent="0.2">
      <c r="A713" s="33" t="s">
        <v>975</v>
      </c>
      <c r="B713" s="204" t="s">
        <v>561</v>
      </c>
      <c r="C713" s="207">
        <v>622</v>
      </c>
      <c r="D713" s="207">
        <v>646</v>
      </c>
      <c r="E713" s="237"/>
      <c r="F713" s="237"/>
    </row>
    <row r="714" spans="1:6" ht="42.75" customHeight="1" x14ac:dyDescent="0.2">
      <c r="A714" s="33" t="s">
        <v>976</v>
      </c>
      <c r="B714" s="199" t="s">
        <v>561</v>
      </c>
      <c r="C714" s="207">
        <v>575</v>
      </c>
      <c r="D714" s="207">
        <v>597</v>
      </c>
      <c r="E714" s="237"/>
      <c r="F714" s="237"/>
    </row>
    <row r="715" spans="1:6" ht="33.75" customHeight="1" x14ac:dyDescent="0.2">
      <c r="A715" s="70" t="s">
        <v>245</v>
      </c>
      <c r="B715" s="201"/>
      <c r="C715" s="231"/>
      <c r="D715" s="214"/>
      <c r="E715" s="237"/>
      <c r="F715" s="237"/>
    </row>
    <row r="716" spans="1:6" ht="26.25" customHeight="1" x14ac:dyDescent="0.2">
      <c r="A716" s="45" t="s">
        <v>360</v>
      </c>
      <c r="B716" s="200" t="s">
        <v>561</v>
      </c>
      <c r="C716" s="215">
        <v>1330</v>
      </c>
      <c r="D716" s="215">
        <v>1381</v>
      </c>
      <c r="E716" s="237"/>
      <c r="F716" s="237"/>
    </row>
    <row r="717" spans="1:6" ht="26.25" customHeight="1" x14ac:dyDescent="0.2">
      <c r="A717" s="73" t="s">
        <v>456</v>
      </c>
      <c r="B717" s="200" t="s">
        <v>561</v>
      </c>
      <c r="C717" s="207">
        <v>1436</v>
      </c>
      <c r="D717" s="207">
        <v>1492</v>
      </c>
      <c r="E717" s="237"/>
      <c r="F717" s="237"/>
    </row>
    <row r="718" spans="1:6" ht="26.25" customHeight="1" x14ac:dyDescent="0.2">
      <c r="A718" s="74" t="s">
        <v>457</v>
      </c>
      <c r="B718" s="204" t="s">
        <v>561</v>
      </c>
      <c r="C718" s="207">
        <v>2062</v>
      </c>
      <c r="D718" s="207">
        <v>2141</v>
      </c>
      <c r="E718" s="237"/>
      <c r="F718" s="237"/>
    </row>
    <row r="719" spans="1:6" ht="46.5" customHeight="1" x14ac:dyDescent="0.2">
      <c r="A719" s="33" t="s">
        <v>48</v>
      </c>
      <c r="B719" s="71"/>
      <c r="C719" s="231"/>
      <c r="D719" s="214"/>
      <c r="E719" s="237"/>
      <c r="F719" s="237"/>
    </row>
    <row r="720" spans="1:6" ht="25.5" customHeight="1" x14ac:dyDescent="0.2">
      <c r="A720" s="30" t="s">
        <v>246</v>
      </c>
      <c r="B720" s="204" t="s">
        <v>561</v>
      </c>
      <c r="C720" s="207">
        <v>1629</v>
      </c>
      <c r="D720" s="207">
        <v>1692</v>
      </c>
      <c r="E720" s="237"/>
      <c r="F720" s="237"/>
    </row>
    <row r="721" spans="1:6" ht="25.5" customHeight="1" x14ac:dyDescent="0.2">
      <c r="A721" s="6" t="s">
        <v>456</v>
      </c>
      <c r="B721" s="204" t="s">
        <v>561</v>
      </c>
      <c r="C721" s="207">
        <v>1772</v>
      </c>
      <c r="D721" s="207">
        <v>1840</v>
      </c>
      <c r="E721" s="237"/>
      <c r="F721" s="237"/>
    </row>
    <row r="722" spans="1:6" ht="25.5" customHeight="1" x14ac:dyDescent="0.2">
      <c r="A722" s="6" t="s">
        <v>457</v>
      </c>
      <c r="B722" s="204" t="s">
        <v>561</v>
      </c>
      <c r="C722" s="207">
        <v>2348</v>
      </c>
      <c r="D722" s="207">
        <v>2438</v>
      </c>
      <c r="E722" s="237"/>
      <c r="F722" s="237"/>
    </row>
    <row r="723" spans="1:6" ht="28.5" customHeight="1" x14ac:dyDescent="0.2">
      <c r="A723" s="33" t="s">
        <v>279</v>
      </c>
      <c r="B723" s="196" t="s">
        <v>873</v>
      </c>
      <c r="C723" s="207">
        <v>632</v>
      </c>
      <c r="D723" s="207">
        <v>656</v>
      </c>
      <c r="E723" s="237"/>
      <c r="F723" s="237"/>
    </row>
    <row r="724" spans="1:6" ht="33" customHeight="1" x14ac:dyDescent="0.2">
      <c r="A724" s="33" t="s">
        <v>1180</v>
      </c>
      <c r="B724" s="196" t="s">
        <v>873</v>
      </c>
      <c r="C724" s="207">
        <v>998</v>
      </c>
      <c r="D724" s="207">
        <v>1036</v>
      </c>
      <c r="E724" s="237"/>
      <c r="F724" s="237"/>
    </row>
    <row r="725" spans="1:6" ht="40.5" customHeight="1" x14ac:dyDescent="0.2">
      <c r="A725" s="33" t="s">
        <v>691</v>
      </c>
      <c r="B725" s="204" t="s">
        <v>693</v>
      </c>
      <c r="C725" s="207">
        <v>958</v>
      </c>
      <c r="D725" s="207">
        <v>994</v>
      </c>
      <c r="E725" s="237"/>
      <c r="F725" s="237"/>
    </row>
    <row r="726" spans="1:6" ht="42" customHeight="1" x14ac:dyDescent="0.2">
      <c r="A726" s="33" t="s">
        <v>692</v>
      </c>
      <c r="B726" s="204" t="s">
        <v>693</v>
      </c>
      <c r="C726" s="207">
        <v>479</v>
      </c>
      <c r="D726" s="207">
        <v>497</v>
      </c>
      <c r="E726" s="237"/>
      <c r="F726" s="237"/>
    </row>
    <row r="727" spans="1:6" ht="42" customHeight="1" x14ac:dyDescent="0.2">
      <c r="A727" s="39" t="s">
        <v>325</v>
      </c>
      <c r="B727" s="196" t="s">
        <v>729</v>
      </c>
      <c r="C727" s="207">
        <v>1031</v>
      </c>
      <c r="D727" s="207">
        <v>1070</v>
      </c>
      <c r="E727" s="237"/>
      <c r="F727" s="237"/>
    </row>
    <row r="728" spans="1:6" ht="42" customHeight="1" x14ac:dyDescent="0.2">
      <c r="A728" s="33" t="s">
        <v>525</v>
      </c>
      <c r="B728" s="196" t="s">
        <v>551</v>
      </c>
      <c r="C728" s="207">
        <v>186</v>
      </c>
      <c r="D728" s="207">
        <v>193</v>
      </c>
      <c r="E728" s="237"/>
      <c r="F728" s="237"/>
    </row>
    <row r="729" spans="1:6" ht="42" customHeight="1" x14ac:dyDescent="0.2">
      <c r="A729" s="39" t="s">
        <v>526</v>
      </c>
      <c r="B729" s="196" t="s">
        <v>551</v>
      </c>
      <c r="C729" s="207">
        <v>316</v>
      </c>
      <c r="D729" s="207">
        <v>328</v>
      </c>
      <c r="E729" s="237"/>
      <c r="F729" s="237"/>
    </row>
    <row r="730" spans="1:6" ht="42" customHeight="1" x14ac:dyDescent="0.2">
      <c r="A730" s="33" t="s">
        <v>49</v>
      </c>
      <c r="B730" s="204" t="s">
        <v>693</v>
      </c>
      <c r="C730" s="207">
        <v>333</v>
      </c>
      <c r="D730" s="207">
        <v>345</v>
      </c>
      <c r="E730" s="237"/>
      <c r="F730" s="237"/>
    </row>
    <row r="731" spans="1:6" ht="34.5" customHeight="1" x14ac:dyDescent="0.2">
      <c r="A731" s="33" t="s">
        <v>451</v>
      </c>
      <c r="B731" s="204" t="s">
        <v>693</v>
      </c>
      <c r="C731" s="207">
        <v>432</v>
      </c>
      <c r="D731" s="207">
        <v>449</v>
      </c>
      <c r="E731" s="237"/>
      <c r="F731" s="237"/>
    </row>
    <row r="732" spans="1:6" ht="34.5" customHeight="1" x14ac:dyDescent="0.2">
      <c r="A732" s="33" t="s">
        <v>1125</v>
      </c>
      <c r="B732" s="204" t="s">
        <v>693</v>
      </c>
      <c r="C732" s="207">
        <v>372</v>
      </c>
      <c r="D732" s="207">
        <v>387</v>
      </c>
      <c r="E732" s="237"/>
      <c r="F732" s="237"/>
    </row>
    <row r="733" spans="1:6" ht="35.25" customHeight="1" x14ac:dyDescent="0.2">
      <c r="A733" s="39" t="s">
        <v>299</v>
      </c>
      <c r="B733" s="204" t="s">
        <v>693</v>
      </c>
      <c r="C733" s="207">
        <v>718</v>
      </c>
      <c r="D733" s="207">
        <v>746</v>
      </c>
      <c r="E733" s="237"/>
      <c r="F733" s="237"/>
    </row>
    <row r="734" spans="1:6" ht="25.5" customHeight="1" x14ac:dyDescent="0.2">
      <c r="A734" s="239" t="s">
        <v>1076</v>
      </c>
      <c r="B734" s="248" t="s">
        <v>300</v>
      </c>
      <c r="C734" s="243">
        <v>642</v>
      </c>
      <c r="D734" s="243">
        <v>666</v>
      </c>
      <c r="E734" s="237"/>
      <c r="F734" s="237"/>
    </row>
    <row r="735" spans="1:6" ht="21" customHeight="1" x14ac:dyDescent="0.2">
      <c r="A735" s="241"/>
      <c r="B735" s="250"/>
      <c r="C735" s="245"/>
      <c r="D735" s="245"/>
      <c r="E735" s="237"/>
      <c r="F735" s="237"/>
    </row>
    <row r="736" spans="1:6" ht="19.5" customHeight="1" x14ac:dyDescent="0.2">
      <c r="A736" s="239" t="s">
        <v>1181</v>
      </c>
      <c r="B736" s="248" t="s">
        <v>300</v>
      </c>
      <c r="C736" s="243">
        <v>972</v>
      </c>
      <c r="D736" s="243">
        <v>1009</v>
      </c>
      <c r="E736" s="237"/>
      <c r="F736" s="237"/>
    </row>
    <row r="737" spans="1:6" ht="19.5" customHeight="1" x14ac:dyDescent="0.2">
      <c r="A737" s="241"/>
      <c r="B737" s="250"/>
      <c r="C737" s="245"/>
      <c r="D737" s="245"/>
      <c r="E737" s="237"/>
      <c r="F737" s="237"/>
    </row>
    <row r="738" spans="1:6" ht="30" customHeight="1" x14ac:dyDescent="0.2">
      <c r="A738" s="39" t="s">
        <v>302</v>
      </c>
      <c r="B738" s="204" t="s">
        <v>693</v>
      </c>
      <c r="C738" s="207">
        <v>781</v>
      </c>
      <c r="D738" s="207">
        <v>811</v>
      </c>
      <c r="E738" s="237"/>
      <c r="F738" s="237"/>
    </row>
    <row r="739" spans="1:6" ht="37.5" customHeight="1" x14ac:dyDescent="0.2">
      <c r="A739" s="33" t="s">
        <v>694</v>
      </c>
      <c r="B739" s="204" t="s">
        <v>693</v>
      </c>
      <c r="C739" s="207">
        <v>1031</v>
      </c>
      <c r="D739" s="207">
        <v>1070</v>
      </c>
      <c r="E739" s="237"/>
      <c r="F739" s="237"/>
    </row>
    <row r="740" spans="1:6" ht="37.5" customHeight="1" x14ac:dyDescent="0.2">
      <c r="A740" s="33" t="s">
        <v>1077</v>
      </c>
      <c r="B740" s="204" t="s">
        <v>693</v>
      </c>
      <c r="C740" s="207">
        <v>1530</v>
      </c>
      <c r="D740" s="207">
        <v>1588</v>
      </c>
      <c r="E740" s="237"/>
      <c r="F740" s="237"/>
    </row>
    <row r="741" spans="1:6" ht="37.5" customHeight="1" x14ac:dyDescent="0.2">
      <c r="A741" s="33" t="s">
        <v>359</v>
      </c>
      <c r="B741" s="204" t="s">
        <v>693</v>
      </c>
      <c r="C741" s="207">
        <v>718</v>
      </c>
      <c r="D741" s="207">
        <v>746</v>
      </c>
      <c r="E741" s="237"/>
      <c r="F741" s="237"/>
    </row>
    <row r="742" spans="1:6" ht="37.5" customHeight="1" x14ac:dyDescent="0.2">
      <c r="A742" s="33" t="s">
        <v>146</v>
      </c>
      <c r="B742" s="204" t="s">
        <v>693</v>
      </c>
      <c r="C742" s="207">
        <v>589</v>
      </c>
      <c r="D742" s="207">
        <v>611</v>
      </c>
      <c r="E742" s="237"/>
      <c r="F742" s="237"/>
    </row>
    <row r="743" spans="1:6" ht="42.75" customHeight="1" x14ac:dyDescent="0.2">
      <c r="A743" s="33" t="s">
        <v>147</v>
      </c>
      <c r="B743" s="204" t="s">
        <v>693</v>
      </c>
      <c r="C743" s="207">
        <v>1232</v>
      </c>
      <c r="D743" s="207">
        <v>1279</v>
      </c>
      <c r="E743" s="237"/>
      <c r="F743" s="237"/>
    </row>
    <row r="744" spans="1:6" ht="23.25" customHeight="1" x14ac:dyDescent="0.2">
      <c r="A744" s="257" t="s">
        <v>904</v>
      </c>
      <c r="B744" s="248" t="s">
        <v>905</v>
      </c>
      <c r="C744" s="243">
        <v>1215</v>
      </c>
      <c r="D744" s="243">
        <v>1261</v>
      </c>
      <c r="E744" s="237"/>
      <c r="F744" s="237"/>
    </row>
    <row r="745" spans="1:6" ht="23.25" customHeight="1" x14ac:dyDescent="0.2">
      <c r="A745" s="258"/>
      <c r="B745" s="250"/>
      <c r="C745" s="245"/>
      <c r="D745" s="245"/>
      <c r="E745" s="237"/>
      <c r="F745" s="237"/>
    </row>
    <row r="746" spans="1:6" ht="37.5" customHeight="1" x14ac:dyDescent="0.2">
      <c r="A746" s="33" t="s">
        <v>872</v>
      </c>
      <c r="B746" s="196" t="s">
        <v>587</v>
      </c>
      <c r="C746" s="207">
        <v>366</v>
      </c>
      <c r="D746" s="207">
        <v>380</v>
      </c>
      <c r="E746" s="237"/>
      <c r="F746" s="237"/>
    </row>
    <row r="747" spans="1:6" ht="37.5" customHeight="1" x14ac:dyDescent="0.2">
      <c r="A747" s="39" t="s">
        <v>24</v>
      </c>
      <c r="B747" s="196" t="s">
        <v>227</v>
      </c>
      <c r="C747" s="207">
        <v>532</v>
      </c>
      <c r="D747" s="207">
        <v>552</v>
      </c>
      <c r="E747" s="237"/>
      <c r="F747" s="237"/>
    </row>
    <row r="748" spans="1:6" ht="48" customHeight="1" x14ac:dyDescent="0.2">
      <c r="A748" s="33" t="s">
        <v>623</v>
      </c>
      <c r="B748" s="196" t="s">
        <v>831</v>
      </c>
      <c r="C748" s="207">
        <v>1064</v>
      </c>
      <c r="D748" s="207">
        <v>1105</v>
      </c>
      <c r="E748" s="237"/>
      <c r="F748" s="237"/>
    </row>
    <row r="749" spans="1:6" ht="45" customHeight="1" x14ac:dyDescent="0.2">
      <c r="A749" s="33" t="s">
        <v>828</v>
      </c>
      <c r="B749" s="204" t="s">
        <v>647</v>
      </c>
      <c r="C749" s="207">
        <v>1869</v>
      </c>
      <c r="D749" s="207">
        <v>1940</v>
      </c>
      <c r="E749" s="237"/>
      <c r="F749" s="237"/>
    </row>
    <row r="750" spans="1:6" ht="34.5" customHeight="1" x14ac:dyDescent="0.2">
      <c r="A750" s="33" t="s">
        <v>191</v>
      </c>
      <c r="B750" s="204" t="s">
        <v>647</v>
      </c>
      <c r="C750" s="207">
        <v>1676</v>
      </c>
      <c r="D750" s="207">
        <v>1740</v>
      </c>
      <c r="E750" s="237"/>
      <c r="F750" s="237"/>
    </row>
    <row r="751" spans="1:6" ht="28.5" customHeight="1" x14ac:dyDescent="0.2">
      <c r="A751" s="239" t="s">
        <v>192</v>
      </c>
      <c r="B751" s="248" t="s">
        <v>185</v>
      </c>
      <c r="C751" s="243">
        <v>949</v>
      </c>
      <c r="D751" s="243">
        <v>985</v>
      </c>
      <c r="E751" s="237"/>
      <c r="F751" s="237"/>
    </row>
    <row r="752" spans="1:6" ht="28.5" customHeight="1" x14ac:dyDescent="0.2">
      <c r="A752" s="241"/>
      <c r="B752" s="250"/>
      <c r="C752" s="245"/>
      <c r="D752" s="245"/>
      <c r="E752" s="237"/>
      <c r="F752" s="237"/>
    </row>
    <row r="753" spans="1:6" ht="21.75" customHeight="1" x14ac:dyDescent="0.2">
      <c r="A753" s="239" t="s">
        <v>742</v>
      </c>
      <c r="B753" s="248" t="s">
        <v>185</v>
      </c>
      <c r="C753" s="243">
        <v>924</v>
      </c>
      <c r="D753" s="243">
        <v>960</v>
      </c>
      <c r="E753" s="237"/>
      <c r="F753" s="237"/>
    </row>
    <row r="754" spans="1:6" ht="21" customHeight="1" x14ac:dyDescent="0.2">
      <c r="A754" s="241"/>
      <c r="B754" s="250"/>
      <c r="C754" s="245"/>
      <c r="D754" s="245"/>
      <c r="E754" s="237"/>
      <c r="F754" s="237"/>
    </row>
    <row r="755" spans="1:6" ht="39.75" customHeight="1" x14ac:dyDescent="0.2">
      <c r="A755" s="39" t="s">
        <v>387</v>
      </c>
      <c r="B755" s="196" t="s">
        <v>185</v>
      </c>
      <c r="C755" s="207">
        <v>911</v>
      </c>
      <c r="D755" s="207">
        <v>946</v>
      </c>
      <c r="E755" s="237"/>
      <c r="F755" s="237"/>
    </row>
    <row r="756" spans="1:6" ht="21.75" customHeight="1" x14ac:dyDescent="0.2">
      <c r="A756" s="239" t="s">
        <v>743</v>
      </c>
      <c r="B756" s="248" t="s">
        <v>729</v>
      </c>
      <c r="C756" s="243">
        <v>1142</v>
      </c>
      <c r="D756" s="243">
        <v>1186</v>
      </c>
      <c r="E756" s="237"/>
      <c r="F756" s="237"/>
    </row>
    <row r="757" spans="1:6" ht="21.75" customHeight="1" x14ac:dyDescent="0.2">
      <c r="A757" s="241"/>
      <c r="B757" s="250"/>
      <c r="C757" s="245"/>
      <c r="D757" s="245"/>
      <c r="E757" s="237"/>
      <c r="F757" s="237"/>
    </row>
    <row r="758" spans="1:6" ht="21.75" customHeight="1" x14ac:dyDescent="0.2">
      <c r="A758" s="239" t="s">
        <v>374</v>
      </c>
      <c r="B758" s="248" t="s">
        <v>729</v>
      </c>
      <c r="C758" s="243">
        <v>1113</v>
      </c>
      <c r="D758" s="243">
        <v>1156</v>
      </c>
      <c r="E758" s="237"/>
      <c r="F758" s="237"/>
    </row>
    <row r="759" spans="1:6" ht="21.75" customHeight="1" x14ac:dyDescent="0.2">
      <c r="A759" s="241"/>
      <c r="B759" s="250"/>
      <c r="C759" s="245"/>
      <c r="D759" s="245"/>
      <c r="E759" s="237"/>
      <c r="F759" s="237"/>
    </row>
    <row r="760" spans="1:6" ht="33.75" customHeight="1" x14ac:dyDescent="0.2">
      <c r="A760" s="39" t="s">
        <v>388</v>
      </c>
      <c r="B760" s="196" t="s">
        <v>729</v>
      </c>
      <c r="C760" s="207">
        <v>1097</v>
      </c>
      <c r="D760" s="207">
        <v>1139</v>
      </c>
      <c r="E760" s="237"/>
      <c r="F760" s="237"/>
    </row>
    <row r="761" spans="1:6" ht="33.75" customHeight="1" x14ac:dyDescent="0.2">
      <c r="A761" s="39" t="s">
        <v>834</v>
      </c>
      <c r="B761" s="196" t="s">
        <v>120</v>
      </c>
      <c r="C761" s="207">
        <v>911</v>
      </c>
      <c r="D761" s="207">
        <v>946</v>
      </c>
      <c r="E761" s="237"/>
      <c r="F761" s="237"/>
    </row>
    <row r="762" spans="1:6" ht="39.75" customHeight="1" x14ac:dyDescent="0.2">
      <c r="A762" s="33" t="s">
        <v>440</v>
      </c>
      <c r="B762" s="196"/>
      <c r="C762" s="207"/>
      <c r="D762" s="207"/>
      <c r="E762" s="237"/>
      <c r="F762" s="237"/>
    </row>
    <row r="763" spans="1:6" ht="14.25" customHeight="1" x14ac:dyDescent="0.2">
      <c r="A763" s="251" t="s">
        <v>126</v>
      </c>
      <c r="B763" s="248" t="s">
        <v>729</v>
      </c>
      <c r="C763" s="243">
        <v>4085</v>
      </c>
      <c r="D763" s="243">
        <v>4242</v>
      </c>
      <c r="E763" s="237"/>
      <c r="F763" s="237"/>
    </row>
    <row r="764" spans="1:6" ht="14.25" customHeight="1" x14ac:dyDescent="0.2">
      <c r="A764" s="253"/>
      <c r="B764" s="250"/>
      <c r="C764" s="245"/>
      <c r="D764" s="245"/>
      <c r="E764" s="237"/>
      <c r="F764" s="237"/>
    </row>
    <row r="765" spans="1:6" ht="14.25" customHeight="1" x14ac:dyDescent="0.2">
      <c r="A765" s="248" t="s">
        <v>1012</v>
      </c>
      <c r="B765" s="248" t="s">
        <v>729</v>
      </c>
      <c r="C765" s="243">
        <v>6232</v>
      </c>
      <c r="D765" s="243">
        <v>6471</v>
      </c>
      <c r="E765" s="237"/>
      <c r="F765" s="237"/>
    </row>
    <row r="766" spans="1:6" ht="14.25" customHeight="1" x14ac:dyDescent="0.2">
      <c r="A766" s="250"/>
      <c r="B766" s="250"/>
      <c r="C766" s="245"/>
      <c r="D766" s="245"/>
      <c r="E766" s="237"/>
      <c r="F766" s="237"/>
    </row>
    <row r="767" spans="1:6" ht="14.25" customHeight="1" x14ac:dyDescent="0.2">
      <c r="A767" s="248" t="s">
        <v>1013</v>
      </c>
      <c r="B767" s="248" t="s">
        <v>729</v>
      </c>
      <c r="C767" s="243">
        <v>8226</v>
      </c>
      <c r="D767" s="243">
        <v>8542</v>
      </c>
      <c r="E767" s="237"/>
      <c r="F767" s="237"/>
    </row>
    <row r="768" spans="1:6" ht="14.25" customHeight="1" x14ac:dyDescent="0.2">
      <c r="A768" s="250"/>
      <c r="B768" s="250"/>
      <c r="C768" s="245"/>
      <c r="D768" s="245"/>
      <c r="E768" s="237"/>
      <c r="F768" s="237"/>
    </row>
    <row r="769" spans="1:6" ht="14.25" customHeight="1" x14ac:dyDescent="0.2">
      <c r="A769" s="251" t="s">
        <v>125</v>
      </c>
      <c r="B769" s="248" t="s">
        <v>729</v>
      </c>
      <c r="C769" s="243">
        <v>9971</v>
      </c>
      <c r="D769" s="243">
        <v>10353</v>
      </c>
      <c r="E769" s="237"/>
      <c r="F769" s="237"/>
    </row>
    <row r="770" spans="1:6" ht="14.25" customHeight="1" x14ac:dyDescent="0.2">
      <c r="A770" s="252"/>
      <c r="B770" s="250"/>
      <c r="C770" s="244"/>
      <c r="D770" s="245"/>
      <c r="E770" s="237"/>
      <c r="F770" s="237"/>
    </row>
    <row r="771" spans="1:6" ht="30" customHeight="1" x14ac:dyDescent="0.2">
      <c r="A771" s="46" t="s">
        <v>1182</v>
      </c>
      <c r="B771" s="13"/>
      <c r="C771" s="219"/>
      <c r="D771" s="220"/>
      <c r="E771" s="237"/>
      <c r="F771" s="237"/>
    </row>
    <row r="772" spans="1:6" ht="41.25" customHeight="1" x14ac:dyDescent="0.2">
      <c r="A772" s="33" t="s">
        <v>477</v>
      </c>
      <c r="B772" s="196"/>
      <c r="C772" s="207"/>
      <c r="D772" s="207"/>
      <c r="E772" s="237"/>
      <c r="F772" s="237"/>
    </row>
    <row r="773" spans="1:6" ht="14.25" customHeight="1" x14ac:dyDescent="0.2">
      <c r="A773" s="251" t="s">
        <v>126</v>
      </c>
      <c r="B773" s="248" t="s">
        <v>729</v>
      </c>
      <c r="C773" s="243">
        <v>3981</v>
      </c>
      <c r="D773" s="246">
        <v>4134</v>
      </c>
      <c r="E773" s="237"/>
      <c r="F773" s="237"/>
    </row>
    <row r="774" spans="1:6" ht="14.25" customHeight="1" x14ac:dyDescent="0.2">
      <c r="A774" s="253"/>
      <c r="B774" s="250"/>
      <c r="C774" s="245"/>
      <c r="D774" s="246"/>
      <c r="E774" s="237"/>
      <c r="F774" s="237"/>
    </row>
    <row r="775" spans="1:6" ht="14.25" customHeight="1" x14ac:dyDescent="0.2">
      <c r="A775" s="248" t="s">
        <v>1012</v>
      </c>
      <c r="B775" s="248" t="s">
        <v>729</v>
      </c>
      <c r="C775" s="243">
        <v>6073</v>
      </c>
      <c r="D775" s="246">
        <v>6306</v>
      </c>
      <c r="E775" s="237"/>
      <c r="F775" s="237"/>
    </row>
    <row r="776" spans="1:6" ht="14.25" customHeight="1" x14ac:dyDescent="0.2">
      <c r="A776" s="250"/>
      <c r="B776" s="250"/>
      <c r="C776" s="245"/>
      <c r="D776" s="246"/>
      <c r="E776" s="237"/>
      <c r="F776" s="237"/>
    </row>
    <row r="777" spans="1:6" ht="14.25" customHeight="1" x14ac:dyDescent="0.2">
      <c r="A777" s="248" t="s">
        <v>1013</v>
      </c>
      <c r="B777" s="248" t="s">
        <v>729</v>
      </c>
      <c r="C777" s="243">
        <v>8016</v>
      </c>
      <c r="D777" s="246">
        <v>8324</v>
      </c>
      <c r="E777" s="237"/>
      <c r="F777" s="237"/>
    </row>
    <row r="778" spans="1:6" ht="14.25" customHeight="1" x14ac:dyDescent="0.2">
      <c r="A778" s="250"/>
      <c r="B778" s="250"/>
      <c r="C778" s="245"/>
      <c r="D778" s="246"/>
      <c r="E778" s="237"/>
      <c r="F778" s="237"/>
    </row>
    <row r="779" spans="1:6" ht="14.25" customHeight="1" x14ac:dyDescent="0.2">
      <c r="A779" s="251" t="s">
        <v>125</v>
      </c>
      <c r="B779" s="248" t="s">
        <v>729</v>
      </c>
      <c r="C779" s="243">
        <v>9717</v>
      </c>
      <c r="D779" s="246">
        <v>10090</v>
      </c>
      <c r="E779" s="237"/>
      <c r="F779" s="237"/>
    </row>
    <row r="780" spans="1:6" ht="14.25" customHeight="1" x14ac:dyDescent="0.2">
      <c r="A780" s="252"/>
      <c r="B780" s="250"/>
      <c r="C780" s="244"/>
      <c r="D780" s="246"/>
      <c r="E780" s="237"/>
      <c r="F780" s="237"/>
    </row>
    <row r="781" spans="1:6" ht="38.25" customHeight="1" x14ac:dyDescent="0.2">
      <c r="A781" s="46" t="s">
        <v>1182</v>
      </c>
      <c r="B781" s="13"/>
      <c r="C781" s="219"/>
      <c r="D781" s="220"/>
      <c r="E781" s="237"/>
      <c r="F781" s="237"/>
    </row>
    <row r="782" spans="1:6" ht="40.5" customHeight="1" x14ac:dyDescent="0.2">
      <c r="A782" s="33" t="s">
        <v>866</v>
      </c>
      <c r="B782" s="196"/>
      <c r="C782" s="207"/>
      <c r="D782" s="207"/>
      <c r="E782" s="237"/>
      <c r="F782" s="237"/>
    </row>
    <row r="783" spans="1:6" ht="24" customHeight="1" x14ac:dyDescent="0.2">
      <c r="A783" s="7" t="s">
        <v>126</v>
      </c>
      <c r="B783" s="196" t="s">
        <v>729</v>
      </c>
      <c r="C783" s="207">
        <v>3924</v>
      </c>
      <c r="D783" s="207">
        <v>4074</v>
      </c>
      <c r="E783" s="237"/>
      <c r="F783" s="237"/>
    </row>
    <row r="784" spans="1:6" ht="24" customHeight="1" x14ac:dyDescent="0.2">
      <c r="A784" s="6" t="s">
        <v>1012</v>
      </c>
      <c r="B784" s="196" t="s">
        <v>729</v>
      </c>
      <c r="C784" s="207">
        <v>5985</v>
      </c>
      <c r="D784" s="207">
        <v>6215</v>
      </c>
      <c r="E784" s="237"/>
      <c r="F784" s="237"/>
    </row>
    <row r="785" spans="1:6" ht="24" customHeight="1" x14ac:dyDescent="0.2">
      <c r="A785" s="6" t="s">
        <v>1013</v>
      </c>
      <c r="B785" s="196" t="s">
        <v>729</v>
      </c>
      <c r="C785" s="207">
        <v>7900</v>
      </c>
      <c r="D785" s="207">
        <v>8204</v>
      </c>
      <c r="E785" s="237"/>
      <c r="F785" s="237"/>
    </row>
    <row r="786" spans="1:6" ht="24" customHeight="1" x14ac:dyDescent="0.2">
      <c r="A786" s="38" t="s">
        <v>109</v>
      </c>
      <c r="B786" s="196" t="s">
        <v>729</v>
      </c>
      <c r="C786" s="214">
        <v>9576</v>
      </c>
      <c r="D786" s="207">
        <v>9944</v>
      </c>
      <c r="E786" s="237"/>
      <c r="F786" s="237"/>
    </row>
    <row r="787" spans="1:6" ht="42.75" customHeight="1" x14ac:dyDescent="0.2">
      <c r="A787" s="46" t="s">
        <v>1183</v>
      </c>
      <c r="B787" s="13"/>
      <c r="C787" s="219"/>
      <c r="D787" s="220"/>
      <c r="E787" s="237"/>
      <c r="F787" s="237"/>
    </row>
    <row r="788" spans="1:6" ht="27" customHeight="1" x14ac:dyDescent="0.2">
      <c r="A788" s="239" t="s">
        <v>441</v>
      </c>
      <c r="B788" s="248" t="s">
        <v>729</v>
      </c>
      <c r="C788" s="243">
        <v>900</v>
      </c>
      <c r="D788" s="246">
        <v>935</v>
      </c>
      <c r="E788" s="237"/>
      <c r="F788" s="237"/>
    </row>
    <row r="789" spans="1:6" ht="24" customHeight="1" x14ac:dyDescent="0.2">
      <c r="A789" s="240"/>
      <c r="B789" s="249"/>
      <c r="C789" s="244"/>
      <c r="D789" s="246"/>
      <c r="E789" s="237"/>
      <c r="F789" s="237"/>
    </row>
    <row r="790" spans="1:6" ht="49.5" customHeight="1" x14ac:dyDescent="0.2">
      <c r="A790" s="190" t="s">
        <v>938</v>
      </c>
      <c r="B790" s="206"/>
      <c r="C790" s="219"/>
      <c r="D790" s="220"/>
      <c r="E790" s="237"/>
      <c r="F790" s="237"/>
    </row>
    <row r="791" spans="1:6" ht="21.75" customHeight="1" x14ac:dyDescent="0.2">
      <c r="A791" s="240" t="s">
        <v>442</v>
      </c>
      <c r="B791" s="249" t="s">
        <v>729</v>
      </c>
      <c r="C791" s="244">
        <v>877</v>
      </c>
      <c r="D791" s="246">
        <v>911</v>
      </c>
      <c r="E791" s="237"/>
      <c r="F791" s="237"/>
    </row>
    <row r="792" spans="1:6" ht="21.75" customHeight="1" x14ac:dyDescent="0.2">
      <c r="A792" s="241"/>
      <c r="B792" s="250"/>
      <c r="C792" s="245"/>
      <c r="D792" s="246"/>
      <c r="E792" s="237"/>
      <c r="F792" s="237"/>
    </row>
    <row r="793" spans="1:6" ht="36" customHeight="1" x14ac:dyDescent="0.2">
      <c r="A793" s="33" t="s">
        <v>787</v>
      </c>
      <c r="B793" s="196" t="s">
        <v>729</v>
      </c>
      <c r="C793" s="207">
        <v>865</v>
      </c>
      <c r="D793" s="207">
        <v>898</v>
      </c>
      <c r="E793" s="237"/>
      <c r="F793" s="237"/>
    </row>
    <row r="794" spans="1:6" ht="18.75" customHeight="1" x14ac:dyDescent="0.2">
      <c r="A794" s="239" t="s">
        <v>375</v>
      </c>
      <c r="B794" s="248" t="s">
        <v>186</v>
      </c>
      <c r="C794" s="243">
        <v>631</v>
      </c>
      <c r="D794" s="246">
        <v>655</v>
      </c>
      <c r="E794" s="237"/>
      <c r="F794" s="237"/>
    </row>
    <row r="795" spans="1:6" ht="18.75" customHeight="1" x14ac:dyDescent="0.2">
      <c r="A795" s="241"/>
      <c r="B795" s="250"/>
      <c r="C795" s="245"/>
      <c r="D795" s="246"/>
      <c r="E795" s="237"/>
      <c r="F795" s="237"/>
    </row>
    <row r="796" spans="1:6" ht="21.75" customHeight="1" x14ac:dyDescent="0.2">
      <c r="A796" s="239" t="s">
        <v>193</v>
      </c>
      <c r="B796" s="248" t="s">
        <v>186</v>
      </c>
      <c r="C796" s="243">
        <v>1552</v>
      </c>
      <c r="D796" s="246">
        <v>1612</v>
      </c>
      <c r="E796" s="237"/>
      <c r="F796" s="237"/>
    </row>
    <row r="797" spans="1:6" ht="21.75" customHeight="1" x14ac:dyDescent="0.2">
      <c r="A797" s="241"/>
      <c r="B797" s="250"/>
      <c r="C797" s="245"/>
      <c r="D797" s="246"/>
      <c r="E797" s="237"/>
      <c r="F797" s="237"/>
    </row>
    <row r="798" spans="1:6" ht="21.75" customHeight="1" x14ac:dyDescent="0.2">
      <c r="A798" s="239" t="s">
        <v>582</v>
      </c>
      <c r="B798" s="248" t="s">
        <v>186</v>
      </c>
      <c r="C798" s="243">
        <v>1350</v>
      </c>
      <c r="D798" s="246">
        <v>1401</v>
      </c>
      <c r="E798" s="237"/>
      <c r="F798" s="237"/>
    </row>
    <row r="799" spans="1:6" ht="21.75" customHeight="1" x14ac:dyDescent="0.2">
      <c r="A799" s="241"/>
      <c r="B799" s="250"/>
      <c r="C799" s="245"/>
      <c r="D799" s="246"/>
      <c r="E799" s="237"/>
      <c r="F799" s="237"/>
    </row>
    <row r="800" spans="1:6" ht="24.75" customHeight="1" x14ac:dyDescent="0.2">
      <c r="A800" s="239" t="s">
        <v>788</v>
      </c>
      <c r="B800" s="248" t="s">
        <v>729</v>
      </c>
      <c r="C800" s="243">
        <v>924</v>
      </c>
      <c r="D800" s="246">
        <v>960</v>
      </c>
      <c r="E800" s="237"/>
      <c r="F800" s="237"/>
    </row>
    <row r="801" spans="1:6" ht="24.75" customHeight="1" x14ac:dyDescent="0.2">
      <c r="A801" s="241"/>
      <c r="B801" s="250"/>
      <c r="C801" s="245"/>
      <c r="D801" s="246"/>
      <c r="E801" s="237"/>
      <c r="F801" s="237"/>
    </row>
    <row r="802" spans="1:6" ht="24.75" customHeight="1" x14ac:dyDescent="0.2">
      <c r="A802" s="239" t="s">
        <v>376</v>
      </c>
      <c r="B802" s="248" t="s">
        <v>729</v>
      </c>
      <c r="C802" s="243">
        <v>1846</v>
      </c>
      <c r="D802" s="246">
        <v>1916</v>
      </c>
      <c r="E802" s="237"/>
      <c r="F802" s="237"/>
    </row>
    <row r="803" spans="1:6" ht="24.75" customHeight="1" x14ac:dyDescent="0.2">
      <c r="A803" s="241"/>
      <c r="B803" s="250"/>
      <c r="C803" s="245"/>
      <c r="D803" s="246"/>
      <c r="E803" s="237"/>
      <c r="F803" s="237"/>
    </row>
    <row r="804" spans="1:6" ht="27.75" customHeight="1" x14ac:dyDescent="0.2">
      <c r="A804" s="239" t="s">
        <v>377</v>
      </c>
      <c r="B804" s="248" t="s">
        <v>998</v>
      </c>
      <c r="C804" s="243">
        <v>1129</v>
      </c>
      <c r="D804" s="246">
        <v>1172</v>
      </c>
      <c r="E804" s="237"/>
      <c r="F804" s="237"/>
    </row>
    <row r="805" spans="1:6" ht="20.25" customHeight="1" x14ac:dyDescent="0.2">
      <c r="A805" s="241"/>
      <c r="B805" s="250"/>
      <c r="C805" s="245"/>
      <c r="D805" s="246"/>
      <c r="E805" s="237"/>
      <c r="F805" s="237"/>
    </row>
    <row r="806" spans="1:6" ht="18" customHeight="1" x14ac:dyDescent="0.2">
      <c r="A806" s="257" t="s">
        <v>372</v>
      </c>
      <c r="B806" s="248" t="s">
        <v>373</v>
      </c>
      <c r="C806" s="243">
        <v>640</v>
      </c>
      <c r="D806" s="246">
        <v>665</v>
      </c>
      <c r="E806" s="237"/>
      <c r="F806" s="237"/>
    </row>
    <row r="807" spans="1:6" ht="18" customHeight="1" x14ac:dyDescent="0.2">
      <c r="A807" s="258"/>
      <c r="B807" s="250"/>
      <c r="C807" s="245"/>
      <c r="D807" s="246"/>
      <c r="E807" s="237"/>
      <c r="F807" s="237"/>
    </row>
    <row r="808" spans="1:6" ht="18" customHeight="1" x14ac:dyDescent="0.2">
      <c r="A808" s="257" t="s">
        <v>648</v>
      </c>
      <c r="B808" s="248" t="s">
        <v>106</v>
      </c>
      <c r="C808" s="243">
        <v>599</v>
      </c>
      <c r="D808" s="246">
        <v>622</v>
      </c>
      <c r="E808" s="237"/>
      <c r="F808" s="237"/>
    </row>
    <row r="809" spans="1:6" ht="18" customHeight="1" x14ac:dyDescent="0.2">
      <c r="A809" s="258"/>
      <c r="B809" s="250"/>
      <c r="C809" s="245"/>
      <c r="D809" s="246"/>
      <c r="E809" s="237"/>
      <c r="F809" s="237"/>
    </row>
    <row r="810" spans="1:6" ht="20.25" customHeight="1" x14ac:dyDescent="0.2">
      <c r="A810" s="239" t="s">
        <v>378</v>
      </c>
      <c r="B810" s="248" t="s">
        <v>106</v>
      </c>
      <c r="C810" s="243">
        <v>599</v>
      </c>
      <c r="D810" s="246">
        <v>622</v>
      </c>
      <c r="E810" s="237"/>
      <c r="F810" s="237"/>
    </row>
    <row r="811" spans="1:6" ht="20.25" customHeight="1" x14ac:dyDescent="0.2">
      <c r="A811" s="241"/>
      <c r="B811" s="250"/>
      <c r="C811" s="245"/>
      <c r="D811" s="246"/>
      <c r="E811" s="237"/>
      <c r="F811" s="237"/>
    </row>
    <row r="812" spans="1:6" ht="20.25" customHeight="1" x14ac:dyDescent="0.2">
      <c r="A812" s="239" t="s">
        <v>877</v>
      </c>
      <c r="B812" s="248" t="s">
        <v>106</v>
      </c>
      <c r="C812" s="243">
        <v>900</v>
      </c>
      <c r="D812" s="246">
        <v>935</v>
      </c>
      <c r="E812" s="237"/>
      <c r="F812" s="237"/>
    </row>
    <row r="813" spans="1:6" ht="20.25" customHeight="1" x14ac:dyDescent="0.2">
      <c r="A813" s="241"/>
      <c r="B813" s="250"/>
      <c r="C813" s="245"/>
      <c r="D813" s="246"/>
      <c r="E813" s="237"/>
      <c r="F813" s="237"/>
    </row>
    <row r="814" spans="1:6" ht="20.25" customHeight="1" x14ac:dyDescent="0.2">
      <c r="A814" s="239" t="s">
        <v>474</v>
      </c>
      <c r="B814" s="248" t="s">
        <v>106</v>
      </c>
      <c r="C814" s="243">
        <v>1593</v>
      </c>
      <c r="D814" s="246">
        <v>1654</v>
      </c>
      <c r="E814" s="237"/>
      <c r="F814" s="237"/>
    </row>
    <row r="815" spans="1:6" ht="20.25" customHeight="1" x14ac:dyDescent="0.2">
      <c r="A815" s="241"/>
      <c r="B815" s="250"/>
      <c r="C815" s="245"/>
      <c r="D815" s="246"/>
      <c r="E815" s="237"/>
      <c r="F815" s="237"/>
    </row>
    <row r="816" spans="1:6" ht="22.5" customHeight="1" x14ac:dyDescent="0.2">
      <c r="A816" s="239" t="s">
        <v>676</v>
      </c>
      <c r="B816" s="248" t="s">
        <v>373</v>
      </c>
      <c r="C816" s="243">
        <v>640</v>
      </c>
      <c r="D816" s="246">
        <v>665</v>
      </c>
      <c r="E816" s="237"/>
      <c r="F816" s="237"/>
    </row>
    <row r="817" spans="1:6" ht="22.5" customHeight="1" x14ac:dyDescent="0.2">
      <c r="A817" s="241"/>
      <c r="B817" s="250"/>
      <c r="C817" s="245"/>
      <c r="D817" s="246"/>
      <c r="E817" s="237"/>
      <c r="F817" s="237"/>
    </row>
    <row r="818" spans="1:6" ht="16.5" customHeight="1" x14ac:dyDescent="0.2">
      <c r="A818" s="40" t="s">
        <v>527</v>
      </c>
      <c r="B818" s="41"/>
      <c r="C818" s="232"/>
      <c r="D818" s="233"/>
      <c r="E818" s="237"/>
      <c r="F818" s="237"/>
    </row>
    <row r="819" spans="1:6" ht="33.75" customHeight="1" x14ac:dyDescent="0.2">
      <c r="A819" s="175" t="s">
        <v>54</v>
      </c>
      <c r="B819" s="86"/>
      <c r="C819" s="86"/>
      <c r="D819" s="208"/>
      <c r="E819" s="237"/>
      <c r="F819" s="237"/>
    </row>
    <row r="820" spans="1:6" ht="33" customHeight="1" x14ac:dyDescent="0.2">
      <c r="A820" s="176" t="s">
        <v>55</v>
      </c>
      <c r="B820" s="177"/>
      <c r="C820" s="177"/>
      <c r="D820" s="209"/>
      <c r="E820" s="237"/>
      <c r="F820" s="237"/>
    </row>
    <row r="821" spans="1:6" ht="27.75" customHeight="1" x14ac:dyDescent="0.2">
      <c r="A821" s="118" t="s">
        <v>304</v>
      </c>
      <c r="D821" s="223"/>
      <c r="E821" s="237"/>
      <c r="F821" s="237"/>
    </row>
    <row r="822" spans="1:6" ht="18" customHeight="1" x14ac:dyDescent="0.2">
      <c r="A822" s="257" t="s">
        <v>458</v>
      </c>
      <c r="B822" s="248" t="s">
        <v>528</v>
      </c>
      <c r="C822" s="243">
        <v>848</v>
      </c>
      <c r="D822" s="246">
        <v>881</v>
      </c>
      <c r="E822" s="237"/>
      <c r="F822" s="237"/>
    </row>
    <row r="823" spans="1:6" ht="18" customHeight="1" x14ac:dyDescent="0.2">
      <c r="A823" s="258"/>
      <c r="B823" s="250"/>
      <c r="C823" s="245"/>
      <c r="D823" s="246"/>
      <c r="E823" s="237"/>
      <c r="F823" s="237"/>
    </row>
    <row r="824" spans="1:6" ht="20.25" customHeight="1" x14ac:dyDescent="0.2">
      <c r="A824" s="257" t="s">
        <v>660</v>
      </c>
      <c r="B824" s="248" t="s">
        <v>528</v>
      </c>
      <c r="C824" s="243">
        <v>1212</v>
      </c>
      <c r="D824" s="246">
        <v>1258</v>
      </c>
      <c r="E824" s="237"/>
      <c r="F824" s="237"/>
    </row>
    <row r="825" spans="1:6" ht="20.25" customHeight="1" x14ac:dyDescent="0.2">
      <c r="A825" s="258"/>
      <c r="B825" s="250"/>
      <c r="C825" s="245"/>
      <c r="D825" s="246"/>
      <c r="E825" s="237"/>
      <c r="F825" s="237"/>
    </row>
    <row r="826" spans="1:6" ht="31.5" customHeight="1" x14ac:dyDescent="0.2">
      <c r="A826" s="39" t="s">
        <v>715</v>
      </c>
      <c r="B826" s="196" t="s">
        <v>528</v>
      </c>
      <c r="C826" s="207">
        <v>575</v>
      </c>
      <c r="D826" s="207">
        <v>597</v>
      </c>
      <c r="E826" s="237"/>
      <c r="F826" s="237"/>
    </row>
    <row r="827" spans="1:6" ht="31.5" customHeight="1" x14ac:dyDescent="0.2">
      <c r="A827" s="39" t="s">
        <v>661</v>
      </c>
      <c r="B827" s="196" t="s">
        <v>528</v>
      </c>
      <c r="C827" s="207">
        <v>911</v>
      </c>
      <c r="D827" s="207">
        <v>946</v>
      </c>
      <c r="E827" s="237"/>
      <c r="F827" s="237"/>
    </row>
    <row r="828" spans="1:6" ht="20.25" customHeight="1" x14ac:dyDescent="0.2">
      <c r="A828" s="257" t="s">
        <v>716</v>
      </c>
      <c r="B828" s="248" t="s">
        <v>528</v>
      </c>
      <c r="C828" s="243">
        <v>1046</v>
      </c>
      <c r="D828" s="246">
        <v>1086</v>
      </c>
      <c r="E828" s="237"/>
      <c r="F828" s="237"/>
    </row>
    <row r="829" spans="1:6" ht="20.25" customHeight="1" x14ac:dyDescent="0.2">
      <c r="A829" s="258"/>
      <c r="B829" s="250"/>
      <c r="C829" s="245"/>
      <c r="D829" s="246"/>
      <c r="E829" s="237"/>
      <c r="F829" s="237"/>
    </row>
    <row r="830" spans="1:6" ht="20.25" customHeight="1" x14ac:dyDescent="0.2">
      <c r="A830" s="257" t="s">
        <v>244</v>
      </c>
      <c r="B830" s="248" t="s">
        <v>528</v>
      </c>
      <c r="C830" s="243">
        <v>1385</v>
      </c>
      <c r="D830" s="246">
        <v>1438</v>
      </c>
      <c r="E830" s="237"/>
      <c r="F830" s="237"/>
    </row>
    <row r="831" spans="1:6" ht="20.25" customHeight="1" x14ac:dyDescent="0.2">
      <c r="A831" s="258"/>
      <c r="B831" s="250"/>
      <c r="C831" s="245"/>
      <c r="D831" s="246"/>
      <c r="E831" s="237"/>
      <c r="F831" s="237"/>
    </row>
    <row r="832" spans="1:6" ht="25.5" customHeight="1" x14ac:dyDescent="0.2">
      <c r="A832" s="239" t="s">
        <v>670</v>
      </c>
      <c r="B832" s="248" t="s">
        <v>528</v>
      </c>
      <c r="C832" s="243">
        <v>429</v>
      </c>
      <c r="D832" s="246">
        <v>445</v>
      </c>
      <c r="E832" s="237"/>
      <c r="F832" s="237"/>
    </row>
    <row r="833" spans="1:6" ht="20.25" customHeight="1" x14ac:dyDescent="0.2">
      <c r="A833" s="241"/>
      <c r="B833" s="250"/>
      <c r="C833" s="245"/>
      <c r="D833" s="246"/>
      <c r="E833" s="237"/>
      <c r="F833" s="237"/>
    </row>
    <row r="834" spans="1:6" ht="39.75" customHeight="1" x14ac:dyDescent="0.2">
      <c r="A834" s="33" t="s">
        <v>910</v>
      </c>
      <c r="B834" s="196" t="s">
        <v>528</v>
      </c>
      <c r="C834" s="207">
        <v>422</v>
      </c>
      <c r="D834" s="207">
        <v>439</v>
      </c>
      <c r="E834" s="237"/>
      <c r="F834" s="237"/>
    </row>
    <row r="835" spans="1:6" ht="39.75" customHeight="1" x14ac:dyDescent="0.2">
      <c r="A835" s="33" t="s">
        <v>1069</v>
      </c>
      <c r="B835" s="196"/>
      <c r="C835" s="207"/>
      <c r="D835" s="207"/>
      <c r="E835" s="237"/>
      <c r="F835" s="237"/>
    </row>
    <row r="836" spans="1:6" ht="15" customHeight="1" x14ac:dyDescent="0.2">
      <c r="A836" s="251" t="s">
        <v>267</v>
      </c>
      <c r="B836" s="248" t="s">
        <v>120</v>
      </c>
      <c r="C836" s="243">
        <v>321</v>
      </c>
      <c r="D836" s="246">
        <v>333</v>
      </c>
      <c r="E836" s="237"/>
      <c r="F836" s="237"/>
    </row>
    <row r="837" spans="1:6" ht="15" customHeight="1" x14ac:dyDescent="0.2">
      <c r="A837" s="253"/>
      <c r="B837" s="250"/>
      <c r="C837" s="245"/>
      <c r="D837" s="246"/>
      <c r="E837" s="237"/>
      <c r="F837" s="237"/>
    </row>
    <row r="838" spans="1:6" ht="15" customHeight="1" x14ac:dyDescent="0.2">
      <c r="A838" s="248" t="s">
        <v>671</v>
      </c>
      <c r="B838" s="248" t="s">
        <v>120</v>
      </c>
      <c r="C838" s="243">
        <v>675</v>
      </c>
      <c r="D838" s="246">
        <v>701</v>
      </c>
      <c r="E838" s="237"/>
      <c r="F838" s="237"/>
    </row>
    <row r="839" spans="1:6" ht="15" customHeight="1" x14ac:dyDescent="0.2">
      <c r="A839" s="250"/>
      <c r="B839" s="250"/>
      <c r="C839" s="245"/>
      <c r="D839" s="246"/>
      <c r="E839" s="237"/>
      <c r="F839" s="237"/>
    </row>
    <row r="840" spans="1:6" ht="15" customHeight="1" x14ac:dyDescent="0.2">
      <c r="A840" s="248" t="s">
        <v>672</v>
      </c>
      <c r="B840" s="248" t="s">
        <v>120</v>
      </c>
      <c r="C840" s="243">
        <v>1012</v>
      </c>
      <c r="D840" s="246">
        <v>1051</v>
      </c>
      <c r="E840" s="237"/>
      <c r="F840" s="237"/>
    </row>
    <row r="841" spans="1:6" ht="15" customHeight="1" x14ac:dyDescent="0.2">
      <c r="A841" s="250"/>
      <c r="B841" s="250"/>
      <c r="C841" s="245"/>
      <c r="D841" s="246"/>
      <c r="E841" s="237"/>
      <c r="F841" s="237"/>
    </row>
    <row r="842" spans="1:6" ht="15" customHeight="1" x14ac:dyDescent="0.2">
      <c r="A842" s="248" t="s">
        <v>268</v>
      </c>
      <c r="B842" s="248" t="s">
        <v>120</v>
      </c>
      <c r="C842" s="243">
        <v>1262</v>
      </c>
      <c r="D842" s="246">
        <v>1310</v>
      </c>
      <c r="E842" s="237"/>
      <c r="F842" s="237"/>
    </row>
    <row r="843" spans="1:6" ht="15" customHeight="1" x14ac:dyDescent="0.2">
      <c r="A843" s="250"/>
      <c r="B843" s="250"/>
      <c r="C843" s="245"/>
      <c r="D843" s="246"/>
      <c r="E843" s="237"/>
      <c r="F843" s="237"/>
    </row>
    <row r="844" spans="1:6" ht="24" customHeight="1" x14ac:dyDescent="0.2">
      <c r="A844" s="239" t="s">
        <v>908</v>
      </c>
      <c r="B844" s="248" t="s">
        <v>673</v>
      </c>
      <c r="C844" s="243">
        <v>4037</v>
      </c>
      <c r="D844" s="246">
        <v>4192</v>
      </c>
      <c r="E844" s="237"/>
      <c r="F844" s="237"/>
    </row>
    <row r="845" spans="1:6" ht="24" customHeight="1" x14ac:dyDescent="0.2">
      <c r="A845" s="241"/>
      <c r="B845" s="250"/>
      <c r="C845" s="245"/>
      <c r="D845" s="246"/>
      <c r="E845" s="237"/>
      <c r="F845" s="237"/>
    </row>
    <row r="846" spans="1:6" ht="44.25" customHeight="1" x14ac:dyDescent="0.2">
      <c r="A846" s="33" t="s">
        <v>677</v>
      </c>
      <c r="B846" s="196" t="s">
        <v>673</v>
      </c>
      <c r="C846" s="207">
        <v>3877</v>
      </c>
      <c r="D846" s="207">
        <v>4026</v>
      </c>
      <c r="E846" s="237"/>
      <c r="F846" s="237"/>
    </row>
    <row r="847" spans="1:6" ht="21" customHeight="1" x14ac:dyDescent="0.2">
      <c r="A847" s="239" t="s">
        <v>781</v>
      </c>
      <c r="B847" s="248" t="s">
        <v>673</v>
      </c>
      <c r="C847" s="243">
        <v>2493</v>
      </c>
      <c r="D847" s="246">
        <v>2588</v>
      </c>
      <c r="E847" s="237"/>
      <c r="F847" s="237"/>
    </row>
    <row r="848" spans="1:6" ht="21" customHeight="1" x14ac:dyDescent="0.2">
      <c r="A848" s="241"/>
      <c r="B848" s="250"/>
      <c r="C848" s="245"/>
      <c r="D848" s="246"/>
      <c r="E848" s="237"/>
      <c r="F848" s="237"/>
    </row>
    <row r="849" spans="1:6" ht="34.5" customHeight="1" x14ac:dyDescent="0.2">
      <c r="A849" s="33" t="s">
        <v>1048</v>
      </c>
      <c r="B849" s="196" t="s">
        <v>673</v>
      </c>
      <c r="C849" s="207">
        <v>2394</v>
      </c>
      <c r="D849" s="207">
        <v>2486</v>
      </c>
      <c r="E849" s="237"/>
      <c r="F849" s="237"/>
    </row>
    <row r="850" spans="1:6" ht="21" customHeight="1" x14ac:dyDescent="0.2">
      <c r="A850" s="239" t="s">
        <v>1049</v>
      </c>
      <c r="B850" s="248" t="s">
        <v>673</v>
      </c>
      <c r="C850" s="243">
        <v>2292</v>
      </c>
      <c r="D850" s="246">
        <v>2380</v>
      </c>
      <c r="E850" s="237"/>
      <c r="F850" s="237"/>
    </row>
    <row r="851" spans="1:6" ht="21" customHeight="1" x14ac:dyDescent="0.2">
      <c r="A851" s="241"/>
      <c r="B851" s="250"/>
      <c r="C851" s="245"/>
      <c r="D851" s="246"/>
      <c r="E851" s="237"/>
      <c r="F851" s="237"/>
    </row>
    <row r="852" spans="1:6" ht="35.25" customHeight="1" x14ac:dyDescent="0.2">
      <c r="A852" s="33" t="s">
        <v>909</v>
      </c>
      <c r="B852" s="196" t="s">
        <v>673</v>
      </c>
      <c r="C852" s="207">
        <v>2201</v>
      </c>
      <c r="D852" s="207">
        <v>2286</v>
      </c>
      <c r="E852" s="237"/>
      <c r="F852" s="237"/>
    </row>
    <row r="853" spans="1:6" ht="20.25" customHeight="1" x14ac:dyDescent="0.2">
      <c r="A853" s="239" t="s">
        <v>799</v>
      </c>
      <c r="B853" s="248" t="s">
        <v>673</v>
      </c>
      <c r="C853" s="243">
        <v>10213</v>
      </c>
      <c r="D853" s="246">
        <v>10605</v>
      </c>
      <c r="E853" s="237"/>
      <c r="F853" s="237"/>
    </row>
    <row r="854" spans="1:6" ht="20.25" customHeight="1" x14ac:dyDescent="0.2">
      <c r="A854" s="241"/>
      <c r="B854" s="250"/>
      <c r="C854" s="245"/>
      <c r="D854" s="246"/>
      <c r="E854" s="237"/>
      <c r="F854" s="237"/>
    </row>
    <row r="855" spans="1:6" ht="35.25" customHeight="1" x14ac:dyDescent="0.2">
      <c r="A855" s="33" t="s">
        <v>1133</v>
      </c>
      <c r="B855" s="196"/>
      <c r="C855" s="207"/>
      <c r="D855" s="207"/>
      <c r="E855" s="237"/>
      <c r="F855" s="237"/>
    </row>
    <row r="856" spans="1:6" ht="15" customHeight="1" x14ac:dyDescent="0.2">
      <c r="A856" s="251" t="s">
        <v>267</v>
      </c>
      <c r="B856" s="248" t="s">
        <v>120</v>
      </c>
      <c r="C856" s="243">
        <v>277</v>
      </c>
      <c r="D856" s="246">
        <v>287</v>
      </c>
      <c r="E856" s="237"/>
      <c r="F856" s="237"/>
    </row>
    <row r="857" spans="1:6" ht="15" customHeight="1" x14ac:dyDescent="0.2">
      <c r="A857" s="253"/>
      <c r="B857" s="250"/>
      <c r="C857" s="245"/>
      <c r="D857" s="246"/>
      <c r="E857" s="237"/>
      <c r="F857" s="237"/>
    </row>
    <row r="858" spans="1:6" ht="15" customHeight="1" x14ac:dyDescent="0.2">
      <c r="A858" s="286" t="s">
        <v>671</v>
      </c>
      <c r="B858" s="248" t="s">
        <v>120</v>
      </c>
      <c r="C858" s="243">
        <v>628</v>
      </c>
      <c r="D858" s="246">
        <v>652</v>
      </c>
      <c r="E858" s="237"/>
      <c r="F858" s="237"/>
    </row>
    <row r="859" spans="1:6" ht="15" customHeight="1" x14ac:dyDescent="0.2">
      <c r="A859" s="287"/>
      <c r="B859" s="250"/>
      <c r="C859" s="245"/>
      <c r="D859" s="246"/>
      <c r="E859" s="237"/>
      <c r="F859" s="237"/>
    </row>
    <row r="860" spans="1:6" ht="15" customHeight="1" x14ac:dyDescent="0.2">
      <c r="A860" s="286" t="s">
        <v>672</v>
      </c>
      <c r="B860" s="248" t="s">
        <v>120</v>
      </c>
      <c r="C860" s="243">
        <v>924</v>
      </c>
      <c r="D860" s="246">
        <v>960</v>
      </c>
      <c r="E860" s="237"/>
      <c r="F860" s="237"/>
    </row>
    <row r="861" spans="1:6" ht="15" customHeight="1" x14ac:dyDescent="0.2">
      <c r="A861" s="287"/>
      <c r="B861" s="250"/>
      <c r="C861" s="245"/>
      <c r="D861" s="246"/>
      <c r="E861" s="237"/>
      <c r="F861" s="237"/>
    </row>
    <row r="862" spans="1:6" ht="15" customHeight="1" x14ac:dyDescent="0.2">
      <c r="A862" s="286" t="s">
        <v>268</v>
      </c>
      <c r="B862" s="248" t="s">
        <v>120</v>
      </c>
      <c r="C862" s="243">
        <v>1167</v>
      </c>
      <c r="D862" s="246">
        <v>1212</v>
      </c>
      <c r="E862" s="237"/>
      <c r="F862" s="237"/>
    </row>
    <row r="863" spans="1:6" ht="15" customHeight="1" x14ac:dyDescent="0.2">
      <c r="A863" s="287"/>
      <c r="B863" s="250"/>
      <c r="C863" s="245"/>
      <c r="D863" s="246"/>
      <c r="E863" s="237"/>
      <c r="F863" s="237"/>
    </row>
    <row r="864" spans="1:6" ht="19.5" customHeight="1" x14ac:dyDescent="0.2">
      <c r="A864" s="239" t="s">
        <v>1050</v>
      </c>
      <c r="B864" s="248" t="s">
        <v>120</v>
      </c>
      <c r="C864" s="243">
        <v>827</v>
      </c>
      <c r="D864" s="246">
        <v>858</v>
      </c>
      <c r="E864" s="237"/>
      <c r="F864" s="237"/>
    </row>
    <row r="865" spans="1:6" ht="19.5" customHeight="1" x14ac:dyDescent="0.2">
      <c r="A865" s="241"/>
      <c r="B865" s="250"/>
      <c r="C865" s="245"/>
      <c r="D865" s="246"/>
      <c r="E865" s="237"/>
      <c r="F865" s="237"/>
    </row>
    <row r="866" spans="1:6" ht="19.5" customHeight="1" x14ac:dyDescent="0.2">
      <c r="A866" s="239" t="s">
        <v>1184</v>
      </c>
      <c r="B866" s="248" t="s">
        <v>120</v>
      </c>
      <c r="C866" s="243">
        <v>1117</v>
      </c>
      <c r="D866" s="246">
        <v>1160</v>
      </c>
      <c r="E866" s="237"/>
      <c r="F866" s="237"/>
    </row>
    <row r="867" spans="1:6" ht="19.5" customHeight="1" x14ac:dyDescent="0.2">
      <c r="A867" s="241"/>
      <c r="B867" s="250"/>
      <c r="C867" s="245"/>
      <c r="D867" s="246"/>
      <c r="E867" s="237"/>
      <c r="F867" s="237"/>
    </row>
    <row r="868" spans="1:6" ht="35.25" customHeight="1" x14ac:dyDescent="0.2">
      <c r="A868" s="33" t="s">
        <v>920</v>
      </c>
      <c r="B868" s="196" t="s">
        <v>120</v>
      </c>
      <c r="C868" s="207">
        <v>1483</v>
      </c>
      <c r="D868" s="207">
        <v>1540</v>
      </c>
      <c r="E868" s="237"/>
      <c r="F868" s="237"/>
    </row>
    <row r="869" spans="1:6" ht="19.5" customHeight="1" x14ac:dyDescent="0.2">
      <c r="A869" s="239" t="s">
        <v>265</v>
      </c>
      <c r="B869" s="248" t="s">
        <v>726</v>
      </c>
      <c r="C869" s="243">
        <v>2195</v>
      </c>
      <c r="D869" s="246">
        <v>2279</v>
      </c>
      <c r="E869" s="237"/>
      <c r="F869" s="237"/>
    </row>
    <row r="870" spans="1:6" ht="19.5" customHeight="1" x14ac:dyDescent="0.2">
      <c r="A870" s="241"/>
      <c r="B870" s="250"/>
      <c r="C870" s="245"/>
      <c r="D870" s="246"/>
      <c r="E870" s="237"/>
      <c r="F870" s="237"/>
    </row>
    <row r="871" spans="1:6" ht="35.25" customHeight="1" x14ac:dyDescent="0.2">
      <c r="A871" s="33" t="s">
        <v>266</v>
      </c>
      <c r="B871" s="204" t="s">
        <v>1097</v>
      </c>
      <c r="C871" s="207">
        <v>1530</v>
      </c>
      <c r="D871" s="207">
        <v>1588</v>
      </c>
      <c r="E871" s="237"/>
      <c r="F871" s="237"/>
    </row>
    <row r="872" spans="1:6" ht="33" customHeight="1" x14ac:dyDescent="0.2">
      <c r="A872" s="33" t="s">
        <v>382</v>
      </c>
      <c r="B872" s="204" t="s">
        <v>1097</v>
      </c>
      <c r="C872" s="207">
        <v>1264</v>
      </c>
      <c r="D872" s="207">
        <v>1312</v>
      </c>
      <c r="E872" s="237"/>
      <c r="F872" s="237"/>
    </row>
    <row r="873" spans="1:6" ht="32.25" customHeight="1" x14ac:dyDescent="0.2">
      <c r="A873" s="33" t="s">
        <v>1051</v>
      </c>
      <c r="B873" s="204" t="s">
        <v>1097</v>
      </c>
      <c r="C873" s="207">
        <v>1663</v>
      </c>
      <c r="D873" s="207">
        <v>1726</v>
      </c>
      <c r="E873" s="237"/>
      <c r="F873" s="237"/>
    </row>
    <row r="874" spans="1:6" ht="43.5" customHeight="1" x14ac:dyDescent="0.2">
      <c r="A874" s="33" t="s">
        <v>383</v>
      </c>
      <c r="B874" s="196" t="s">
        <v>831</v>
      </c>
      <c r="C874" s="207">
        <v>2738</v>
      </c>
      <c r="D874" s="207">
        <v>2843</v>
      </c>
      <c r="E874" s="237"/>
      <c r="F874" s="237"/>
    </row>
    <row r="875" spans="1:6" ht="18" customHeight="1" x14ac:dyDescent="0.2">
      <c r="A875" s="239" t="s">
        <v>858</v>
      </c>
      <c r="B875" s="248" t="s">
        <v>102</v>
      </c>
      <c r="C875" s="243">
        <v>1383</v>
      </c>
      <c r="D875" s="246">
        <v>1436</v>
      </c>
      <c r="E875" s="237"/>
      <c r="F875" s="237"/>
    </row>
    <row r="876" spans="1:6" ht="18" customHeight="1" x14ac:dyDescent="0.2">
      <c r="A876" s="241"/>
      <c r="B876" s="250"/>
      <c r="C876" s="245"/>
      <c r="D876" s="246"/>
      <c r="E876" s="237"/>
      <c r="F876" s="237"/>
    </row>
    <row r="877" spans="1:6" ht="18" customHeight="1" x14ac:dyDescent="0.2">
      <c r="A877" s="257" t="s">
        <v>625</v>
      </c>
      <c r="B877" s="248" t="s">
        <v>673</v>
      </c>
      <c r="C877" s="243">
        <v>631</v>
      </c>
      <c r="D877" s="246">
        <v>655</v>
      </c>
      <c r="E877" s="237"/>
      <c r="F877" s="237"/>
    </row>
    <row r="878" spans="1:6" ht="18" customHeight="1" x14ac:dyDescent="0.2">
      <c r="A878" s="258"/>
      <c r="B878" s="250"/>
      <c r="C878" s="245"/>
      <c r="D878" s="246"/>
      <c r="E878" s="237"/>
      <c r="F878" s="237"/>
    </row>
    <row r="879" spans="1:6" ht="18" customHeight="1" x14ac:dyDescent="0.2">
      <c r="A879" s="257" t="s">
        <v>453</v>
      </c>
      <c r="B879" s="248" t="s">
        <v>335</v>
      </c>
      <c r="C879" s="243">
        <v>533</v>
      </c>
      <c r="D879" s="246">
        <v>554</v>
      </c>
      <c r="E879" s="237"/>
      <c r="F879" s="237"/>
    </row>
    <row r="880" spans="1:6" ht="18" customHeight="1" x14ac:dyDescent="0.2">
      <c r="A880" s="258"/>
      <c r="B880" s="250"/>
      <c r="C880" s="245"/>
      <c r="D880" s="246"/>
      <c r="E880" s="237"/>
      <c r="F880" s="237"/>
    </row>
    <row r="881" spans="1:6" ht="30.75" customHeight="1" x14ac:dyDescent="0.2">
      <c r="A881" s="39" t="s">
        <v>626</v>
      </c>
      <c r="B881" s="204" t="s">
        <v>280</v>
      </c>
      <c r="C881" s="207">
        <v>209</v>
      </c>
      <c r="D881" s="207">
        <v>218</v>
      </c>
      <c r="E881" s="237"/>
      <c r="F881" s="237"/>
    </row>
    <row r="882" spans="1:6" ht="30.75" customHeight="1" x14ac:dyDescent="0.2">
      <c r="A882" s="39" t="s">
        <v>911</v>
      </c>
      <c r="B882" s="196" t="s">
        <v>336</v>
      </c>
      <c r="C882" s="207">
        <v>479</v>
      </c>
      <c r="D882" s="207">
        <v>497</v>
      </c>
      <c r="E882" s="237"/>
      <c r="F882" s="237"/>
    </row>
    <row r="883" spans="1:6" ht="30.75" customHeight="1" x14ac:dyDescent="0.2">
      <c r="A883" s="39" t="s">
        <v>627</v>
      </c>
      <c r="B883" s="204" t="s">
        <v>281</v>
      </c>
      <c r="C883" s="207">
        <v>2161</v>
      </c>
      <c r="D883" s="207">
        <v>2244</v>
      </c>
      <c r="E883" s="237"/>
      <c r="F883" s="237"/>
    </row>
    <row r="884" spans="1:6" ht="30.75" customHeight="1" x14ac:dyDescent="0.2">
      <c r="A884" s="39" t="s">
        <v>26</v>
      </c>
      <c r="B884" s="196" t="s">
        <v>337</v>
      </c>
      <c r="C884" s="207">
        <v>427</v>
      </c>
      <c r="D884" s="207">
        <v>444</v>
      </c>
      <c r="E884" s="237"/>
      <c r="F884" s="237"/>
    </row>
    <row r="885" spans="1:6" ht="15.75" customHeight="1" x14ac:dyDescent="0.2">
      <c r="A885" s="239" t="s">
        <v>462</v>
      </c>
      <c r="B885" s="251" t="s">
        <v>859</v>
      </c>
      <c r="C885" s="243">
        <v>294</v>
      </c>
      <c r="D885" s="246">
        <v>306</v>
      </c>
      <c r="E885" s="237"/>
      <c r="F885" s="237"/>
    </row>
    <row r="886" spans="1:6" ht="15.75" customHeight="1" x14ac:dyDescent="0.2">
      <c r="A886" s="241"/>
      <c r="B886" s="253"/>
      <c r="C886" s="245"/>
      <c r="D886" s="246"/>
      <c r="E886" s="237"/>
      <c r="F886" s="237"/>
    </row>
    <row r="887" spans="1:6" ht="19.5" customHeight="1" x14ac:dyDescent="0.2">
      <c r="A887" s="239" t="s">
        <v>860</v>
      </c>
      <c r="B887" s="251" t="s">
        <v>859</v>
      </c>
      <c r="C887" s="243">
        <v>390</v>
      </c>
      <c r="D887" s="246">
        <v>405</v>
      </c>
      <c r="E887" s="237"/>
      <c r="F887" s="237"/>
    </row>
    <row r="888" spans="1:6" ht="19.5" customHeight="1" x14ac:dyDescent="0.2">
      <c r="A888" s="241"/>
      <c r="B888" s="253"/>
      <c r="C888" s="245"/>
      <c r="D888" s="246"/>
      <c r="E888" s="237"/>
      <c r="F888" s="237"/>
    </row>
    <row r="889" spans="1:6" ht="19.5" customHeight="1" x14ac:dyDescent="0.2">
      <c r="A889" s="257" t="s">
        <v>674</v>
      </c>
      <c r="B889" s="248" t="s">
        <v>318</v>
      </c>
      <c r="C889" s="243">
        <v>614</v>
      </c>
      <c r="D889" s="246">
        <v>638</v>
      </c>
      <c r="E889" s="237"/>
      <c r="F889" s="237"/>
    </row>
    <row r="890" spans="1:6" ht="19.5" customHeight="1" x14ac:dyDescent="0.2">
      <c r="A890" s="258"/>
      <c r="B890" s="250"/>
      <c r="C890" s="245"/>
      <c r="D890" s="246"/>
      <c r="E890" s="237"/>
      <c r="F890" s="237"/>
    </row>
    <row r="891" spans="1:6" ht="18.75" customHeight="1" x14ac:dyDescent="0.2">
      <c r="A891" s="257" t="s">
        <v>463</v>
      </c>
      <c r="B891" s="248" t="s">
        <v>915</v>
      </c>
      <c r="C891" s="243">
        <v>1365</v>
      </c>
      <c r="D891" s="246">
        <v>1418</v>
      </c>
      <c r="E891" s="237"/>
      <c r="F891" s="237"/>
    </row>
    <row r="892" spans="1:6" ht="18.75" customHeight="1" x14ac:dyDescent="0.2">
      <c r="A892" s="258"/>
      <c r="B892" s="250"/>
      <c r="C892" s="245"/>
      <c r="D892" s="246"/>
      <c r="E892" s="237"/>
      <c r="F892" s="237"/>
    </row>
    <row r="893" spans="1:6" ht="38.25" customHeight="1" x14ac:dyDescent="0.2">
      <c r="A893" s="16" t="s">
        <v>384</v>
      </c>
      <c r="B893" s="204" t="s">
        <v>861</v>
      </c>
      <c r="C893" s="207">
        <v>565</v>
      </c>
      <c r="D893" s="207">
        <v>587</v>
      </c>
      <c r="E893" s="237"/>
      <c r="F893" s="237"/>
    </row>
    <row r="894" spans="1:6" ht="48" customHeight="1" x14ac:dyDescent="0.2">
      <c r="A894" s="33" t="s">
        <v>615</v>
      </c>
      <c r="B894" s="196" t="s">
        <v>916</v>
      </c>
      <c r="C894" s="207">
        <v>732</v>
      </c>
      <c r="D894" s="207">
        <v>760</v>
      </c>
      <c r="E894" s="237"/>
      <c r="F894" s="237"/>
    </row>
    <row r="895" spans="1:6" ht="36.75" customHeight="1" x14ac:dyDescent="0.2">
      <c r="A895" s="39" t="s">
        <v>464</v>
      </c>
      <c r="B895" s="196" t="s">
        <v>917</v>
      </c>
      <c r="C895" s="207">
        <v>665</v>
      </c>
      <c r="D895" s="207">
        <v>691</v>
      </c>
      <c r="E895" s="237"/>
      <c r="F895" s="237"/>
    </row>
    <row r="896" spans="1:6" ht="38.25" customHeight="1" x14ac:dyDescent="0.2">
      <c r="A896" s="39" t="s">
        <v>385</v>
      </c>
      <c r="B896" s="196" t="s">
        <v>917</v>
      </c>
      <c r="C896" s="207">
        <v>665</v>
      </c>
      <c r="D896" s="207">
        <v>691</v>
      </c>
      <c r="E896" s="237"/>
      <c r="F896" s="237"/>
    </row>
    <row r="897" spans="1:6" ht="28.5" customHeight="1" x14ac:dyDescent="0.2">
      <c r="A897" s="178" t="s">
        <v>683</v>
      </c>
      <c r="B897" s="183"/>
      <c r="C897" s="183"/>
      <c r="D897" s="210"/>
      <c r="E897" s="237"/>
      <c r="F897" s="237"/>
    </row>
    <row r="898" spans="1:6" ht="22.5" customHeight="1" x14ac:dyDescent="0.2">
      <c r="A898" s="118" t="s">
        <v>901</v>
      </c>
      <c r="D898" s="223"/>
      <c r="E898" s="237"/>
      <c r="F898" s="237"/>
    </row>
    <row r="899" spans="1:6" ht="29.25" customHeight="1" x14ac:dyDescent="0.2">
      <c r="A899" s="239" t="s">
        <v>1015</v>
      </c>
      <c r="B899" s="248" t="s">
        <v>21</v>
      </c>
      <c r="C899" s="261">
        <v>692</v>
      </c>
      <c r="D899" s="246">
        <v>718</v>
      </c>
      <c r="E899" s="237"/>
      <c r="F899" s="237"/>
    </row>
    <row r="900" spans="1:6" ht="29.25" customHeight="1" x14ac:dyDescent="0.2">
      <c r="A900" s="241"/>
      <c r="B900" s="250"/>
      <c r="C900" s="261"/>
      <c r="D900" s="246"/>
      <c r="E900" s="237"/>
      <c r="F900" s="237"/>
    </row>
    <row r="901" spans="1:6" ht="24.75" customHeight="1" x14ac:dyDescent="0.2">
      <c r="A901" s="281" t="s">
        <v>282</v>
      </c>
      <c r="B901" s="282"/>
      <c r="C901" s="234"/>
      <c r="D901" s="207"/>
      <c r="E901" s="237"/>
      <c r="F901" s="237"/>
    </row>
    <row r="902" spans="1:6" ht="22.5" customHeight="1" x14ac:dyDescent="0.2">
      <c r="A902" s="239" t="s">
        <v>1258</v>
      </c>
      <c r="B902" s="248" t="s">
        <v>21</v>
      </c>
      <c r="C902" s="261">
        <v>998</v>
      </c>
      <c r="D902" s="246">
        <v>1036</v>
      </c>
      <c r="E902" s="237"/>
      <c r="F902" s="237"/>
    </row>
    <row r="903" spans="1:6" ht="22.5" customHeight="1" x14ac:dyDescent="0.2">
      <c r="A903" s="241"/>
      <c r="B903" s="250"/>
      <c r="C903" s="261"/>
      <c r="D903" s="246"/>
      <c r="E903" s="237"/>
      <c r="F903" s="237"/>
    </row>
    <row r="904" spans="1:6" ht="22.5" customHeight="1" x14ac:dyDescent="0.2">
      <c r="A904" s="239" t="s">
        <v>1244</v>
      </c>
      <c r="B904" s="248" t="s">
        <v>21</v>
      </c>
      <c r="C904" s="261">
        <v>1663</v>
      </c>
      <c r="D904" s="246">
        <v>1726</v>
      </c>
      <c r="E904" s="237"/>
      <c r="F904" s="237"/>
    </row>
    <row r="905" spans="1:6" ht="22.5" customHeight="1" x14ac:dyDescent="0.2">
      <c r="A905" s="241"/>
      <c r="B905" s="250"/>
      <c r="C905" s="261"/>
      <c r="D905" s="246"/>
      <c r="E905" s="237"/>
      <c r="F905" s="237"/>
    </row>
    <row r="906" spans="1:6" ht="22.5" customHeight="1" x14ac:dyDescent="0.2">
      <c r="A906" s="239" t="s">
        <v>1251</v>
      </c>
      <c r="B906" s="248" t="s">
        <v>21</v>
      </c>
      <c r="C906" s="261">
        <v>1995</v>
      </c>
      <c r="D906" s="246">
        <v>2072</v>
      </c>
      <c r="E906" s="237"/>
      <c r="F906" s="237"/>
    </row>
    <row r="907" spans="1:6" ht="22.5" customHeight="1" x14ac:dyDescent="0.2">
      <c r="A907" s="241"/>
      <c r="B907" s="250"/>
      <c r="C907" s="261"/>
      <c r="D907" s="246"/>
      <c r="E907" s="237"/>
      <c r="F907" s="237"/>
    </row>
    <row r="908" spans="1:6" ht="22.5" customHeight="1" x14ac:dyDescent="0.2">
      <c r="A908" s="239" t="s">
        <v>1018</v>
      </c>
      <c r="B908" s="248" t="s">
        <v>21</v>
      </c>
      <c r="C908" s="261">
        <v>412</v>
      </c>
      <c r="D908" s="246">
        <v>428</v>
      </c>
      <c r="E908" s="237"/>
      <c r="F908" s="237"/>
    </row>
    <row r="909" spans="1:6" ht="22.5" customHeight="1" x14ac:dyDescent="0.2">
      <c r="A909" s="241"/>
      <c r="B909" s="250"/>
      <c r="C909" s="261"/>
      <c r="D909" s="246"/>
      <c r="E909" s="237"/>
      <c r="F909" s="237"/>
    </row>
    <row r="910" spans="1:6" ht="18.75" customHeight="1" x14ac:dyDescent="0.2">
      <c r="A910" s="239" t="s">
        <v>1185</v>
      </c>
      <c r="B910" s="248" t="s">
        <v>21</v>
      </c>
      <c r="C910" s="261">
        <v>612</v>
      </c>
      <c r="D910" s="246">
        <v>635</v>
      </c>
      <c r="E910" s="237"/>
      <c r="F910" s="237"/>
    </row>
    <row r="911" spans="1:6" ht="22.5" customHeight="1" x14ac:dyDescent="0.2">
      <c r="A911" s="241"/>
      <c r="B911" s="250"/>
      <c r="C911" s="261"/>
      <c r="D911" s="246"/>
      <c r="E911" s="237"/>
      <c r="F911" s="237"/>
    </row>
    <row r="912" spans="1:6" ht="25.5" customHeight="1" x14ac:dyDescent="0.2">
      <c r="A912" s="43" t="s">
        <v>940</v>
      </c>
      <c r="B912" s="23"/>
      <c r="C912" s="222"/>
      <c r="D912" s="207"/>
      <c r="E912" s="237"/>
      <c r="F912" s="237"/>
    </row>
    <row r="913" spans="1:6" ht="15.75" customHeight="1" x14ac:dyDescent="0.2">
      <c r="A913" s="239" t="s">
        <v>329</v>
      </c>
      <c r="B913" s="242" t="s">
        <v>330</v>
      </c>
      <c r="C913" s="262">
        <v>1269</v>
      </c>
      <c r="D913" s="246">
        <v>1318</v>
      </c>
      <c r="E913" s="237"/>
      <c r="F913" s="237"/>
    </row>
    <row r="914" spans="1:6" ht="15.75" customHeight="1" x14ac:dyDescent="0.2">
      <c r="A914" s="240"/>
      <c r="B914" s="242"/>
      <c r="C914" s="278"/>
      <c r="D914" s="246"/>
      <c r="E914" s="237"/>
      <c r="F914" s="237"/>
    </row>
    <row r="915" spans="1:6" ht="15.75" customHeight="1" x14ac:dyDescent="0.2">
      <c r="A915" s="241"/>
      <c r="B915" s="242"/>
      <c r="C915" s="273"/>
      <c r="D915" s="246"/>
      <c r="E915" s="237"/>
      <c r="F915" s="237"/>
    </row>
    <row r="916" spans="1:6" ht="36" customHeight="1" x14ac:dyDescent="0.2">
      <c r="A916" s="271" t="s">
        <v>331</v>
      </c>
      <c r="B916" s="272"/>
      <c r="C916" s="219"/>
      <c r="D916" s="220"/>
      <c r="E916" s="237"/>
      <c r="F916" s="237"/>
    </row>
    <row r="917" spans="1:6" ht="35.25" customHeight="1" x14ac:dyDescent="0.2">
      <c r="A917" s="118" t="s">
        <v>550</v>
      </c>
      <c r="D917" s="223"/>
      <c r="E917" s="237"/>
      <c r="F917" s="237"/>
    </row>
    <row r="918" spans="1:6" ht="18.75" customHeight="1" x14ac:dyDescent="0.2">
      <c r="A918" s="239" t="s">
        <v>839</v>
      </c>
      <c r="B918" s="242" t="s">
        <v>21</v>
      </c>
      <c r="C918" s="243">
        <v>2421</v>
      </c>
      <c r="D918" s="246">
        <v>2514</v>
      </c>
      <c r="E918" s="237"/>
      <c r="F918" s="237"/>
    </row>
    <row r="919" spans="1:6" ht="18.75" customHeight="1" x14ac:dyDescent="0.2">
      <c r="A919" s="240"/>
      <c r="B919" s="242"/>
      <c r="C919" s="244"/>
      <c r="D919" s="246"/>
      <c r="E919" s="237"/>
      <c r="F919" s="237"/>
    </row>
    <row r="920" spans="1:6" ht="18.75" customHeight="1" x14ac:dyDescent="0.2">
      <c r="A920" s="241"/>
      <c r="B920" s="242"/>
      <c r="C920" s="245"/>
      <c r="D920" s="246"/>
      <c r="E920" s="237"/>
      <c r="F920" s="237"/>
    </row>
    <row r="921" spans="1:6" ht="15.75" customHeight="1" x14ac:dyDescent="0.2">
      <c r="A921" s="239" t="s">
        <v>1246</v>
      </c>
      <c r="B921" s="242" t="s">
        <v>21</v>
      </c>
      <c r="C921" s="243">
        <v>4843</v>
      </c>
      <c r="D921" s="246">
        <v>5029</v>
      </c>
      <c r="E921" s="237"/>
      <c r="F921" s="237"/>
    </row>
    <row r="922" spans="1:6" ht="15" customHeight="1" x14ac:dyDescent="0.2">
      <c r="A922" s="240"/>
      <c r="B922" s="242"/>
      <c r="C922" s="244"/>
      <c r="D922" s="246"/>
      <c r="E922" s="237"/>
      <c r="F922" s="237"/>
    </row>
    <row r="923" spans="1:6" ht="15" customHeight="1" x14ac:dyDescent="0.2">
      <c r="A923" s="241"/>
      <c r="B923" s="242"/>
      <c r="C923" s="245"/>
      <c r="D923" s="246"/>
      <c r="E923" s="237"/>
      <c r="F923" s="237"/>
    </row>
    <row r="924" spans="1:6" ht="15.75" customHeight="1" x14ac:dyDescent="0.2">
      <c r="A924" s="239" t="s">
        <v>1245</v>
      </c>
      <c r="B924" s="242" t="s">
        <v>21</v>
      </c>
      <c r="C924" s="243">
        <v>6780</v>
      </c>
      <c r="D924" s="246">
        <v>7040</v>
      </c>
      <c r="E924" s="237"/>
      <c r="F924" s="237"/>
    </row>
    <row r="925" spans="1:6" ht="15" customHeight="1" x14ac:dyDescent="0.2">
      <c r="A925" s="240"/>
      <c r="B925" s="242"/>
      <c r="C925" s="244"/>
      <c r="D925" s="246"/>
      <c r="E925" s="237"/>
      <c r="F925" s="237"/>
    </row>
    <row r="926" spans="1:6" ht="15" customHeight="1" x14ac:dyDescent="0.2">
      <c r="A926" s="241"/>
      <c r="B926" s="242"/>
      <c r="C926" s="245"/>
      <c r="D926" s="246"/>
      <c r="E926" s="237"/>
      <c r="F926" s="237"/>
    </row>
    <row r="927" spans="1:6" ht="15.75" customHeight="1" x14ac:dyDescent="0.2">
      <c r="A927" s="239" t="s">
        <v>1257</v>
      </c>
      <c r="B927" s="242" t="s">
        <v>21</v>
      </c>
      <c r="C927" s="243">
        <v>8475</v>
      </c>
      <c r="D927" s="246">
        <v>8800</v>
      </c>
      <c r="E927" s="237"/>
      <c r="F927" s="237"/>
    </row>
    <row r="928" spans="1:6" ht="15" customHeight="1" x14ac:dyDescent="0.2">
      <c r="A928" s="240"/>
      <c r="B928" s="242"/>
      <c r="C928" s="244"/>
      <c r="D928" s="246"/>
      <c r="E928" s="237"/>
      <c r="F928" s="237"/>
    </row>
    <row r="929" spans="1:6" ht="15" customHeight="1" x14ac:dyDescent="0.2">
      <c r="A929" s="241"/>
      <c r="B929" s="242"/>
      <c r="C929" s="245"/>
      <c r="D929" s="246"/>
      <c r="E929" s="237"/>
      <c r="F929" s="237"/>
    </row>
    <row r="930" spans="1:6" ht="17.25" customHeight="1" x14ac:dyDescent="0.2">
      <c r="A930" s="247" t="s">
        <v>414</v>
      </c>
      <c r="B930" s="242" t="s">
        <v>21</v>
      </c>
      <c r="C930" s="243">
        <v>7603</v>
      </c>
      <c r="D930" s="246">
        <v>7895</v>
      </c>
      <c r="E930" s="237"/>
      <c r="F930" s="237"/>
    </row>
    <row r="931" spans="1:6" ht="17.25" customHeight="1" x14ac:dyDescent="0.2">
      <c r="A931" s="247"/>
      <c r="B931" s="242"/>
      <c r="C931" s="244"/>
      <c r="D931" s="246"/>
      <c r="E931" s="237"/>
      <c r="F931" s="237"/>
    </row>
    <row r="932" spans="1:6" ht="17.25" customHeight="1" x14ac:dyDescent="0.2">
      <c r="A932" s="247"/>
      <c r="B932" s="242"/>
      <c r="C932" s="245"/>
      <c r="D932" s="246"/>
      <c r="E932" s="237"/>
      <c r="F932" s="237"/>
    </row>
    <row r="933" spans="1:6" ht="15" customHeight="1" x14ac:dyDescent="0.2">
      <c r="A933" s="239" t="s">
        <v>1186</v>
      </c>
      <c r="B933" s="242" t="s">
        <v>21</v>
      </c>
      <c r="C933" s="243">
        <v>14818</v>
      </c>
      <c r="D933" s="246">
        <v>15388</v>
      </c>
      <c r="E933" s="237"/>
      <c r="F933" s="237"/>
    </row>
    <row r="934" spans="1:6" ht="15" customHeight="1" x14ac:dyDescent="0.2">
      <c r="A934" s="240"/>
      <c r="B934" s="242"/>
      <c r="C934" s="244"/>
      <c r="D934" s="246"/>
      <c r="E934" s="237"/>
      <c r="F934" s="237"/>
    </row>
    <row r="935" spans="1:6" ht="15" customHeight="1" x14ac:dyDescent="0.2">
      <c r="A935" s="241"/>
      <c r="B935" s="242"/>
      <c r="C935" s="245"/>
      <c r="D935" s="246"/>
      <c r="E935" s="237"/>
      <c r="F935" s="237"/>
    </row>
    <row r="936" spans="1:6" ht="15" customHeight="1" x14ac:dyDescent="0.2">
      <c r="A936" s="239" t="s">
        <v>416</v>
      </c>
      <c r="B936" s="242" t="s">
        <v>21</v>
      </c>
      <c r="C936" s="243">
        <v>1755</v>
      </c>
      <c r="D936" s="246">
        <v>1823</v>
      </c>
      <c r="E936" s="237"/>
      <c r="F936" s="237"/>
    </row>
    <row r="937" spans="1:6" ht="15" customHeight="1" x14ac:dyDescent="0.2">
      <c r="A937" s="240"/>
      <c r="B937" s="242"/>
      <c r="C937" s="244"/>
      <c r="D937" s="246"/>
      <c r="E937" s="237"/>
      <c r="F937" s="237"/>
    </row>
    <row r="938" spans="1:6" ht="15" customHeight="1" x14ac:dyDescent="0.2">
      <c r="A938" s="241"/>
      <c r="B938" s="242"/>
      <c r="C938" s="245"/>
      <c r="D938" s="246"/>
      <c r="E938" s="237"/>
      <c r="F938" s="237"/>
    </row>
    <row r="939" spans="1:6" ht="16.5" customHeight="1" x14ac:dyDescent="0.2">
      <c r="A939" s="239" t="s">
        <v>1187</v>
      </c>
      <c r="B939" s="242" t="s">
        <v>21</v>
      </c>
      <c r="C939" s="243">
        <v>3390</v>
      </c>
      <c r="D939" s="246">
        <v>3520</v>
      </c>
      <c r="E939" s="237"/>
      <c r="F939" s="237"/>
    </row>
    <row r="940" spans="1:6" ht="16.5" customHeight="1" x14ac:dyDescent="0.2">
      <c r="A940" s="240"/>
      <c r="B940" s="242"/>
      <c r="C940" s="244"/>
      <c r="D940" s="246"/>
      <c r="E940" s="237"/>
      <c r="F940" s="237"/>
    </row>
    <row r="941" spans="1:6" ht="16.5" customHeight="1" x14ac:dyDescent="0.2">
      <c r="A941" s="241"/>
      <c r="B941" s="242"/>
      <c r="C941" s="245"/>
      <c r="D941" s="246"/>
      <c r="E941" s="237"/>
      <c r="F941" s="237"/>
    </row>
    <row r="942" spans="1:6" ht="16.5" customHeight="1" x14ac:dyDescent="0.2">
      <c r="A942" s="247" t="s">
        <v>418</v>
      </c>
      <c r="B942" s="242" t="s">
        <v>21</v>
      </c>
      <c r="C942" s="243">
        <v>7506</v>
      </c>
      <c r="D942" s="246">
        <v>7794</v>
      </c>
      <c r="E942" s="237"/>
      <c r="F942" s="237"/>
    </row>
    <row r="943" spans="1:6" ht="16.5" customHeight="1" x14ac:dyDescent="0.2">
      <c r="A943" s="247"/>
      <c r="B943" s="242"/>
      <c r="C943" s="244"/>
      <c r="D943" s="246"/>
      <c r="E943" s="237"/>
      <c r="F943" s="237"/>
    </row>
    <row r="944" spans="1:6" ht="16.5" customHeight="1" x14ac:dyDescent="0.2">
      <c r="A944" s="247"/>
      <c r="B944" s="242"/>
      <c r="C944" s="245"/>
      <c r="D944" s="246"/>
      <c r="E944" s="237"/>
      <c r="F944" s="237"/>
    </row>
    <row r="945" spans="1:6" ht="16.5" customHeight="1" x14ac:dyDescent="0.2">
      <c r="A945" s="239" t="s">
        <v>1247</v>
      </c>
      <c r="B945" s="242" t="s">
        <v>21</v>
      </c>
      <c r="C945" s="243">
        <v>10048</v>
      </c>
      <c r="D945" s="246">
        <v>10434</v>
      </c>
      <c r="E945" s="237"/>
      <c r="F945" s="237"/>
    </row>
    <row r="946" spans="1:6" ht="16.5" customHeight="1" x14ac:dyDescent="0.2">
      <c r="A946" s="240"/>
      <c r="B946" s="242"/>
      <c r="C946" s="244"/>
      <c r="D946" s="246"/>
      <c r="E946" s="237"/>
      <c r="F946" s="237"/>
    </row>
    <row r="947" spans="1:6" ht="16.5" customHeight="1" x14ac:dyDescent="0.2">
      <c r="A947" s="241"/>
      <c r="B947" s="242"/>
      <c r="C947" s="245"/>
      <c r="D947" s="246"/>
      <c r="E947" s="237"/>
      <c r="F947" s="237"/>
    </row>
    <row r="948" spans="1:6" ht="16.5" customHeight="1" x14ac:dyDescent="0.2">
      <c r="A948" s="239" t="s">
        <v>1248</v>
      </c>
      <c r="B948" s="242" t="s">
        <v>21</v>
      </c>
      <c r="C948" s="243">
        <v>18039</v>
      </c>
      <c r="D948" s="246">
        <v>18732</v>
      </c>
      <c r="E948" s="237"/>
      <c r="F948" s="237"/>
    </row>
    <row r="949" spans="1:6" ht="16.5" customHeight="1" x14ac:dyDescent="0.2">
      <c r="A949" s="240"/>
      <c r="B949" s="242"/>
      <c r="C949" s="244"/>
      <c r="D949" s="246"/>
      <c r="E949" s="237"/>
      <c r="F949" s="237"/>
    </row>
    <row r="950" spans="1:6" ht="16.5" customHeight="1" x14ac:dyDescent="0.2">
      <c r="A950" s="241"/>
      <c r="B950" s="242"/>
      <c r="C950" s="245"/>
      <c r="D950" s="246"/>
      <c r="E950" s="237"/>
      <c r="F950" s="237"/>
    </row>
    <row r="951" spans="1:6" ht="16.5" customHeight="1" x14ac:dyDescent="0.2">
      <c r="A951" s="239" t="s">
        <v>1249</v>
      </c>
      <c r="B951" s="242" t="s">
        <v>21</v>
      </c>
      <c r="C951" s="243">
        <v>24697</v>
      </c>
      <c r="D951" s="246">
        <v>25646</v>
      </c>
      <c r="E951" s="237"/>
      <c r="F951" s="237"/>
    </row>
    <row r="952" spans="1:6" ht="16.5" customHeight="1" x14ac:dyDescent="0.2">
      <c r="A952" s="240"/>
      <c r="B952" s="242"/>
      <c r="C952" s="244"/>
      <c r="D952" s="246"/>
      <c r="E952" s="237"/>
      <c r="F952" s="237"/>
    </row>
    <row r="953" spans="1:6" ht="16.5" customHeight="1" x14ac:dyDescent="0.2">
      <c r="A953" s="241"/>
      <c r="B953" s="242"/>
      <c r="C953" s="245"/>
      <c r="D953" s="246"/>
      <c r="E953" s="237"/>
      <c r="F953" s="237"/>
    </row>
    <row r="954" spans="1:6" ht="16.5" customHeight="1" x14ac:dyDescent="0.2">
      <c r="A954" s="240" t="s">
        <v>182</v>
      </c>
      <c r="B954" s="250" t="s">
        <v>181</v>
      </c>
      <c r="C954" s="244">
        <v>1211</v>
      </c>
      <c r="D954" s="246">
        <v>1257</v>
      </c>
      <c r="E954" s="237"/>
      <c r="F954" s="237"/>
    </row>
    <row r="955" spans="1:6" ht="16.5" customHeight="1" x14ac:dyDescent="0.2">
      <c r="A955" s="240"/>
      <c r="B955" s="242"/>
      <c r="C955" s="244"/>
      <c r="D955" s="246"/>
      <c r="E955" s="237"/>
      <c r="F955" s="237"/>
    </row>
    <row r="956" spans="1:6" ht="16.5" customHeight="1" x14ac:dyDescent="0.2">
      <c r="A956" s="241"/>
      <c r="B956" s="242"/>
      <c r="C956" s="245"/>
      <c r="D956" s="246"/>
      <c r="E956" s="237"/>
      <c r="F956" s="237"/>
    </row>
    <row r="957" spans="1:6" ht="13.5" customHeight="1" x14ac:dyDescent="0.2">
      <c r="A957" s="257" t="s">
        <v>203</v>
      </c>
      <c r="B957" s="250" t="s">
        <v>181</v>
      </c>
      <c r="C957" s="243">
        <v>2300</v>
      </c>
      <c r="D957" s="246">
        <v>2389</v>
      </c>
      <c r="E957" s="237"/>
      <c r="F957" s="237"/>
    </row>
    <row r="958" spans="1:6" ht="13.5" customHeight="1" x14ac:dyDescent="0.2">
      <c r="A958" s="255"/>
      <c r="B958" s="242"/>
      <c r="C958" s="244"/>
      <c r="D958" s="246"/>
      <c r="E958" s="237"/>
      <c r="F958" s="237"/>
    </row>
    <row r="959" spans="1:6" ht="13.5" customHeight="1" x14ac:dyDescent="0.2">
      <c r="A959" s="255"/>
      <c r="B959" s="242"/>
      <c r="C959" s="245"/>
      <c r="D959" s="246"/>
      <c r="E959" s="237"/>
      <c r="F959" s="237"/>
    </row>
    <row r="960" spans="1:6" ht="21.75" customHeight="1" x14ac:dyDescent="0.2">
      <c r="A960" s="239" t="s">
        <v>867</v>
      </c>
      <c r="B960" s="251" t="s">
        <v>1032</v>
      </c>
      <c r="C960" s="246">
        <v>1350</v>
      </c>
      <c r="D960" s="246">
        <v>1401</v>
      </c>
      <c r="E960" s="237"/>
      <c r="F960" s="237"/>
    </row>
    <row r="961" spans="1:6" ht="21.75" customHeight="1" x14ac:dyDescent="0.2">
      <c r="A961" s="241"/>
      <c r="B961" s="253"/>
      <c r="C961" s="246"/>
      <c r="D961" s="246"/>
      <c r="E961" s="237"/>
      <c r="F961" s="237"/>
    </row>
    <row r="962" spans="1:6" ht="22.5" customHeight="1" x14ac:dyDescent="0.2">
      <c r="A962" s="257" t="s">
        <v>204</v>
      </c>
      <c r="B962" s="251" t="s">
        <v>1032</v>
      </c>
      <c r="C962" s="246">
        <v>486</v>
      </c>
      <c r="D962" s="246">
        <v>504</v>
      </c>
      <c r="E962" s="237"/>
      <c r="F962" s="237"/>
    </row>
    <row r="963" spans="1:6" ht="22.5" customHeight="1" x14ac:dyDescent="0.2">
      <c r="A963" s="258"/>
      <c r="B963" s="253"/>
      <c r="C963" s="246"/>
      <c r="D963" s="246"/>
      <c r="E963" s="237"/>
      <c r="F963" s="237"/>
    </row>
    <row r="964" spans="1:6" ht="16.5" customHeight="1" x14ac:dyDescent="0.2">
      <c r="A964" s="239" t="s">
        <v>31</v>
      </c>
      <c r="B964" s="251" t="s">
        <v>1031</v>
      </c>
      <c r="C964" s="246">
        <v>479</v>
      </c>
      <c r="D964" s="246">
        <v>497</v>
      </c>
      <c r="E964" s="237"/>
      <c r="F964" s="237"/>
    </row>
    <row r="965" spans="1:6" ht="22.5" customHeight="1" x14ac:dyDescent="0.2">
      <c r="A965" s="241"/>
      <c r="B965" s="253"/>
      <c r="C965" s="246"/>
      <c r="D965" s="246"/>
      <c r="E965" s="237"/>
      <c r="F965" s="237"/>
    </row>
    <row r="966" spans="1:6" ht="16.5" customHeight="1" x14ac:dyDescent="0.2">
      <c r="A966" s="251" t="s">
        <v>32</v>
      </c>
      <c r="B966" s="251" t="s">
        <v>1031</v>
      </c>
      <c r="C966" s="246">
        <v>718</v>
      </c>
      <c r="D966" s="246">
        <v>746</v>
      </c>
      <c r="E966" s="237"/>
      <c r="F966" s="237"/>
    </row>
    <row r="967" spans="1:6" ht="16.5" customHeight="1" x14ac:dyDescent="0.2">
      <c r="A967" s="253"/>
      <c r="B967" s="253"/>
      <c r="C967" s="246"/>
      <c r="D967" s="246"/>
      <c r="E967" s="237"/>
      <c r="F967" s="237"/>
    </row>
    <row r="968" spans="1:6" ht="16.5" customHeight="1" x14ac:dyDescent="0.2">
      <c r="A968" s="251" t="s">
        <v>33</v>
      </c>
      <c r="B968" s="251" t="s">
        <v>1031</v>
      </c>
      <c r="C968" s="246">
        <v>958</v>
      </c>
      <c r="D968" s="246">
        <v>994</v>
      </c>
      <c r="E968" s="237"/>
      <c r="F968" s="237"/>
    </row>
    <row r="969" spans="1:6" ht="16.5" customHeight="1" x14ac:dyDescent="0.2">
      <c r="A969" s="253"/>
      <c r="B969" s="253"/>
      <c r="C969" s="246"/>
      <c r="D969" s="246"/>
      <c r="E969" s="237"/>
      <c r="F969" s="237"/>
    </row>
    <row r="970" spans="1:6" ht="18" customHeight="1" x14ac:dyDescent="0.2">
      <c r="A970" s="257" t="s">
        <v>70</v>
      </c>
      <c r="B970" s="274" t="s">
        <v>363</v>
      </c>
      <c r="C970" s="246">
        <v>3873</v>
      </c>
      <c r="D970" s="246">
        <v>4021</v>
      </c>
      <c r="E970" s="237"/>
      <c r="F970" s="237"/>
    </row>
    <row r="971" spans="1:6" ht="18" customHeight="1" x14ac:dyDescent="0.2">
      <c r="A971" s="258"/>
      <c r="B971" s="275"/>
      <c r="C971" s="246"/>
      <c r="D971" s="246"/>
      <c r="E971" s="237"/>
      <c r="F971" s="237"/>
    </row>
    <row r="972" spans="1:6" ht="33" customHeight="1" x14ac:dyDescent="0.2">
      <c r="A972" s="118" t="s">
        <v>1130</v>
      </c>
      <c r="D972" s="220"/>
      <c r="E972" s="237"/>
      <c r="F972" s="237"/>
    </row>
    <row r="973" spans="1:6" ht="33.75" customHeight="1" x14ac:dyDescent="0.2">
      <c r="A973" s="33" t="s">
        <v>868</v>
      </c>
      <c r="B973" s="196" t="s">
        <v>923</v>
      </c>
      <c r="C973" s="207">
        <v>1164</v>
      </c>
      <c r="D973" s="207">
        <v>1208</v>
      </c>
      <c r="E973" s="237"/>
      <c r="F973" s="237"/>
    </row>
    <row r="974" spans="1:6" ht="24.75" customHeight="1" x14ac:dyDescent="0.2">
      <c r="A974" s="7" t="s">
        <v>1188</v>
      </c>
      <c r="B974" s="196" t="s">
        <v>922</v>
      </c>
      <c r="C974" s="207">
        <v>1563</v>
      </c>
      <c r="D974" s="207">
        <v>1623</v>
      </c>
      <c r="E974" s="237"/>
      <c r="F974" s="237"/>
    </row>
    <row r="975" spans="1:6" ht="39" customHeight="1" x14ac:dyDescent="0.2">
      <c r="A975" s="33" t="s">
        <v>870</v>
      </c>
      <c r="B975" s="196" t="s">
        <v>923</v>
      </c>
      <c r="C975" s="207">
        <v>602</v>
      </c>
      <c r="D975" s="207">
        <v>625</v>
      </c>
      <c r="E975" s="237"/>
      <c r="F975" s="237"/>
    </row>
    <row r="976" spans="1:6" ht="31.5" customHeight="1" x14ac:dyDescent="0.2">
      <c r="A976" s="39" t="s">
        <v>791</v>
      </c>
      <c r="B976" s="196" t="s">
        <v>923</v>
      </c>
      <c r="C976" s="207">
        <v>785</v>
      </c>
      <c r="D976" s="207">
        <v>815</v>
      </c>
      <c r="E976" s="237"/>
      <c r="F976" s="237"/>
    </row>
    <row r="977" spans="1:6" ht="22.5" customHeight="1" x14ac:dyDescent="0.2">
      <c r="A977" s="65" t="s">
        <v>924</v>
      </c>
      <c r="B977" s="196" t="s">
        <v>923</v>
      </c>
      <c r="C977" s="207">
        <v>1350</v>
      </c>
      <c r="D977" s="207">
        <v>1402</v>
      </c>
      <c r="E977" s="237"/>
      <c r="F977" s="237"/>
    </row>
    <row r="978" spans="1:6" ht="22.5" customHeight="1" x14ac:dyDescent="0.2">
      <c r="A978" s="65" t="s">
        <v>1094</v>
      </c>
      <c r="B978" s="196" t="s">
        <v>923</v>
      </c>
      <c r="C978" s="207">
        <v>1141</v>
      </c>
      <c r="D978" s="207">
        <v>1184</v>
      </c>
      <c r="E978" s="237"/>
      <c r="F978" s="237"/>
    </row>
    <row r="979" spans="1:6" ht="36" customHeight="1" x14ac:dyDescent="0.2">
      <c r="A979" s="33" t="s">
        <v>552</v>
      </c>
      <c r="B979" s="196" t="s">
        <v>832</v>
      </c>
      <c r="C979" s="207">
        <v>555</v>
      </c>
      <c r="D979" s="207">
        <v>577</v>
      </c>
      <c r="E979" s="237"/>
      <c r="F979" s="237"/>
    </row>
    <row r="980" spans="1:6" ht="21.75" customHeight="1" x14ac:dyDescent="0.2">
      <c r="A980" s="7" t="s">
        <v>731</v>
      </c>
      <c r="B980" s="196" t="s">
        <v>832</v>
      </c>
      <c r="C980" s="207">
        <v>1167</v>
      </c>
      <c r="D980" s="207">
        <v>1212</v>
      </c>
      <c r="E980" s="237"/>
      <c r="F980" s="237"/>
    </row>
    <row r="981" spans="1:6" ht="36" customHeight="1" x14ac:dyDescent="0.2">
      <c r="A981" s="39" t="s">
        <v>553</v>
      </c>
      <c r="B981" s="196" t="s">
        <v>832</v>
      </c>
      <c r="C981" s="207">
        <v>695</v>
      </c>
      <c r="D981" s="207">
        <v>722</v>
      </c>
      <c r="E981" s="237"/>
      <c r="F981" s="237"/>
    </row>
    <row r="982" spans="1:6" ht="24.75" customHeight="1" x14ac:dyDescent="0.2">
      <c r="A982" s="6" t="s">
        <v>924</v>
      </c>
      <c r="B982" s="196" t="s">
        <v>832</v>
      </c>
      <c r="C982" s="207">
        <v>1806</v>
      </c>
      <c r="D982" s="207">
        <v>1875</v>
      </c>
      <c r="E982" s="237"/>
      <c r="F982" s="237"/>
    </row>
    <row r="983" spans="1:6" ht="36.75" customHeight="1" x14ac:dyDescent="0.2">
      <c r="A983" s="39" t="s">
        <v>554</v>
      </c>
      <c r="B983" s="196" t="s">
        <v>832</v>
      </c>
      <c r="C983" s="207">
        <v>80</v>
      </c>
      <c r="D983" s="207">
        <v>83</v>
      </c>
      <c r="E983" s="237"/>
      <c r="F983" s="237"/>
    </row>
    <row r="984" spans="1:6" ht="36.75" customHeight="1" x14ac:dyDescent="0.2">
      <c r="A984" s="39" t="s">
        <v>579</v>
      </c>
      <c r="B984" s="196" t="s">
        <v>1031</v>
      </c>
      <c r="C984" s="207">
        <v>160</v>
      </c>
      <c r="D984" s="207">
        <v>166</v>
      </c>
      <c r="E984" s="237"/>
      <c r="F984" s="237"/>
    </row>
    <row r="985" spans="1:6" ht="36.75" customHeight="1" x14ac:dyDescent="0.2">
      <c r="A985" s="39" t="s">
        <v>340</v>
      </c>
      <c r="B985" s="196" t="s">
        <v>922</v>
      </c>
      <c r="C985" s="207">
        <v>718</v>
      </c>
      <c r="D985" s="207">
        <v>746</v>
      </c>
      <c r="E985" s="237"/>
      <c r="F985" s="237"/>
    </row>
    <row r="986" spans="1:6" ht="36.75" customHeight="1" x14ac:dyDescent="0.2">
      <c r="A986" s="39" t="s">
        <v>12</v>
      </c>
      <c r="B986" s="196" t="s">
        <v>469</v>
      </c>
      <c r="C986" s="207">
        <v>120</v>
      </c>
      <c r="D986" s="207">
        <v>124</v>
      </c>
      <c r="E986" s="237"/>
      <c r="F986" s="237"/>
    </row>
    <row r="987" spans="1:6" ht="44.25" customHeight="1" x14ac:dyDescent="0.2">
      <c r="A987" s="33" t="s">
        <v>800</v>
      </c>
      <c r="B987" s="196" t="s">
        <v>13</v>
      </c>
      <c r="C987" s="207">
        <v>479</v>
      </c>
      <c r="D987" s="207">
        <v>497</v>
      </c>
      <c r="E987" s="237"/>
      <c r="F987" s="237"/>
    </row>
    <row r="988" spans="1:6" ht="42" customHeight="1" x14ac:dyDescent="0.2">
      <c r="A988" s="33" t="s">
        <v>732</v>
      </c>
      <c r="B988" s="196" t="s">
        <v>1032</v>
      </c>
      <c r="C988" s="207">
        <v>938</v>
      </c>
      <c r="D988" s="207">
        <v>974</v>
      </c>
      <c r="E988" s="237"/>
      <c r="F988" s="237"/>
    </row>
    <row r="989" spans="1:6" ht="47.25" customHeight="1" x14ac:dyDescent="0.2">
      <c r="A989" s="33" t="s">
        <v>650</v>
      </c>
      <c r="B989" s="196" t="s">
        <v>832</v>
      </c>
      <c r="C989" s="207">
        <v>958</v>
      </c>
      <c r="D989" s="207">
        <v>994</v>
      </c>
      <c r="E989" s="237"/>
      <c r="F989" s="237"/>
    </row>
    <row r="990" spans="1:6" ht="36.75" customHeight="1" x14ac:dyDescent="0.2">
      <c r="A990" s="33" t="s">
        <v>801</v>
      </c>
      <c r="B990" s="196" t="s">
        <v>832</v>
      </c>
      <c r="C990" s="207">
        <v>1330</v>
      </c>
      <c r="D990" s="207">
        <v>1381</v>
      </c>
      <c r="E990" s="237"/>
      <c r="F990" s="237"/>
    </row>
    <row r="991" spans="1:6" ht="16.5" customHeight="1" x14ac:dyDescent="0.2">
      <c r="A991" s="256" t="s">
        <v>802</v>
      </c>
      <c r="B991" s="242" t="s">
        <v>21</v>
      </c>
      <c r="C991" s="246">
        <v>3027</v>
      </c>
      <c r="D991" s="246">
        <v>3143</v>
      </c>
      <c r="E991" s="237"/>
      <c r="F991" s="237"/>
    </row>
    <row r="992" spans="1:6" ht="16.5" customHeight="1" x14ac:dyDescent="0.2">
      <c r="A992" s="256"/>
      <c r="B992" s="242"/>
      <c r="C992" s="246"/>
      <c r="D992" s="246"/>
      <c r="E992" s="237"/>
      <c r="F992" s="237"/>
    </row>
    <row r="993" spans="1:6" ht="16.5" customHeight="1" x14ac:dyDescent="0.2">
      <c r="A993" s="256"/>
      <c r="B993" s="242"/>
      <c r="C993" s="246"/>
      <c r="D993" s="246"/>
      <c r="E993" s="237"/>
      <c r="F993" s="237"/>
    </row>
    <row r="994" spans="1:6" ht="33.75" customHeight="1" x14ac:dyDescent="0.2">
      <c r="A994" s="55" t="s">
        <v>688</v>
      </c>
      <c r="B994" s="202" t="s">
        <v>689</v>
      </c>
      <c r="C994" s="215">
        <v>200</v>
      </c>
      <c r="D994" s="207">
        <v>207</v>
      </c>
      <c r="E994" s="237"/>
      <c r="F994" s="237"/>
    </row>
    <row r="995" spans="1:6" ht="31.5" customHeight="1" x14ac:dyDescent="0.2">
      <c r="A995" s="117" t="s">
        <v>179</v>
      </c>
      <c r="B995" s="172"/>
      <c r="D995" s="233"/>
      <c r="E995" s="237"/>
      <c r="F995" s="237"/>
    </row>
    <row r="996" spans="1:6" ht="36" customHeight="1" x14ac:dyDescent="0.2">
      <c r="A996" s="279" t="s">
        <v>1087</v>
      </c>
      <c r="B996" s="279"/>
      <c r="C996" s="279"/>
      <c r="D996" s="280"/>
      <c r="E996" s="237"/>
      <c r="F996" s="237"/>
    </row>
    <row r="997" spans="1:6" ht="22.5" customHeight="1" x14ac:dyDescent="0.2">
      <c r="A997" s="247" t="s">
        <v>258</v>
      </c>
      <c r="B997" s="254" t="s">
        <v>651</v>
      </c>
      <c r="C997" s="261">
        <v>228</v>
      </c>
      <c r="D997" s="246">
        <v>237</v>
      </c>
      <c r="E997" s="237"/>
      <c r="F997" s="237"/>
    </row>
    <row r="998" spans="1:6" ht="22.5" customHeight="1" x14ac:dyDescent="0.2">
      <c r="A998" s="239"/>
      <c r="B998" s="251"/>
      <c r="C998" s="262"/>
      <c r="D998" s="246"/>
      <c r="E998" s="237"/>
      <c r="F998" s="237"/>
    </row>
    <row r="999" spans="1:6" ht="21.75" customHeight="1" x14ac:dyDescent="0.2">
      <c r="A999" s="54" t="s">
        <v>283</v>
      </c>
      <c r="B999" s="13"/>
      <c r="C999" s="219"/>
      <c r="D999" s="207"/>
      <c r="E999" s="237"/>
      <c r="F999" s="237"/>
    </row>
    <row r="1000" spans="1:6" ht="24.75" customHeight="1" x14ac:dyDescent="0.2">
      <c r="A1000" s="247" t="s">
        <v>98</v>
      </c>
      <c r="B1000" s="242" t="s">
        <v>729</v>
      </c>
      <c r="C1000" s="261">
        <v>744</v>
      </c>
      <c r="D1000" s="246">
        <v>772</v>
      </c>
      <c r="E1000" s="237"/>
      <c r="F1000" s="237"/>
    </row>
    <row r="1001" spans="1:6" ht="24.75" customHeight="1" x14ac:dyDescent="0.2">
      <c r="A1001" s="247"/>
      <c r="B1001" s="242"/>
      <c r="C1001" s="261"/>
      <c r="D1001" s="246"/>
      <c r="E1001" s="237"/>
      <c r="F1001" s="237"/>
    </row>
    <row r="1002" spans="1:6" ht="33" customHeight="1" x14ac:dyDescent="0.2">
      <c r="A1002" s="46" t="s">
        <v>284</v>
      </c>
      <c r="B1002" s="62"/>
      <c r="C1002" s="234"/>
      <c r="D1002" s="207"/>
      <c r="E1002" s="237"/>
      <c r="F1002" s="237"/>
    </row>
    <row r="1003" spans="1:6" ht="16.5" customHeight="1" x14ac:dyDescent="0.2">
      <c r="A1003" s="247" t="s">
        <v>143</v>
      </c>
      <c r="B1003" s="254" t="s">
        <v>99</v>
      </c>
      <c r="C1003" s="261">
        <v>2808</v>
      </c>
      <c r="D1003" s="246">
        <v>2915</v>
      </c>
      <c r="E1003" s="237"/>
      <c r="F1003" s="237"/>
    </row>
    <row r="1004" spans="1:6" ht="16.5" customHeight="1" x14ac:dyDescent="0.2">
      <c r="A1004" s="247"/>
      <c r="B1004" s="254"/>
      <c r="C1004" s="261"/>
      <c r="D1004" s="246"/>
      <c r="E1004" s="237"/>
      <c r="F1004" s="237"/>
    </row>
    <row r="1005" spans="1:6" ht="9.75" customHeight="1" x14ac:dyDescent="0.2">
      <c r="A1005" s="239" t="s">
        <v>878</v>
      </c>
      <c r="B1005" s="248" t="s">
        <v>879</v>
      </c>
      <c r="C1005" s="263">
        <v>13051</v>
      </c>
      <c r="D1005" s="267">
        <v>13552</v>
      </c>
      <c r="E1005" s="237"/>
      <c r="F1005" s="237"/>
    </row>
    <row r="1006" spans="1:6" ht="9.75" customHeight="1" x14ac:dyDescent="0.2">
      <c r="A1006" s="240"/>
      <c r="B1006" s="249"/>
      <c r="C1006" s="263"/>
      <c r="D1006" s="267"/>
      <c r="E1006" s="237"/>
      <c r="F1006" s="237"/>
    </row>
    <row r="1007" spans="1:6" ht="9.75" customHeight="1" x14ac:dyDescent="0.2">
      <c r="A1007" s="240"/>
      <c r="B1007" s="249"/>
      <c r="C1007" s="263"/>
      <c r="D1007" s="267"/>
      <c r="E1007" s="237"/>
      <c r="F1007" s="237"/>
    </row>
    <row r="1008" spans="1:6" ht="9.75" customHeight="1" x14ac:dyDescent="0.2">
      <c r="A1008" s="241"/>
      <c r="B1008" s="250"/>
      <c r="C1008" s="263"/>
      <c r="D1008" s="267"/>
      <c r="E1008" s="237"/>
      <c r="F1008" s="237"/>
    </row>
    <row r="1009" spans="1:6" ht="9" customHeight="1" x14ac:dyDescent="0.2">
      <c r="A1009" s="268" t="s">
        <v>225</v>
      </c>
      <c r="B1009" s="248" t="s">
        <v>879</v>
      </c>
      <c r="C1009" s="263">
        <v>14740</v>
      </c>
      <c r="D1009" s="267">
        <v>15306</v>
      </c>
      <c r="E1009" s="237"/>
      <c r="F1009" s="237"/>
    </row>
    <row r="1010" spans="1:6" ht="9" customHeight="1" x14ac:dyDescent="0.2">
      <c r="A1010" s="269"/>
      <c r="B1010" s="249"/>
      <c r="C1010" s="263"/>
      <c r="D1010" s="267"/>
      <c r="E1010" s="237"/>
      <c r="F1010" s="237"/>
    </row>
    <row r="1011" spans="1:6" ht="9" customHeight="1" x14ac:dyDescent="0.2">
      <c r="A1011" s="269"/>
      <c r="B1011" s="249"/>
      <c r="C1011" s="263"/>
      <c r="D1011" s="267"/>
      <c r="E1011" s="237"/>
      <c r="F1011" s="237"/>
    </row>
    <row r="1012" spans="1:6" ht="9" customHeight="1" x14ac:dyDescent="0.2">
      <c r="A1012" s="270"/>
      <c r="B1012" s="250"/>
      <c r="C1012" s="263"/>
      <c r="D1012" s="267"/>
      <c r="E1012" s="237"/>
      <c r="F1012" s="237"/>
    </row>
    <row r="1013" spans="1:6" ht="12.75" customHeight="1" x14ac:dyDescent="0.2">
      <c r="A1013" s="239" t="s">
        <v>226</v>
      </c>
      <c r="B1013" s="248" t="s">
        <v>880</v>
      </c>
      <c r="C1013" s="261">
        <v>559</v>
      </c>
      <c r="D1013" s="246">
        <v>580</v>
      </c>
      <c r="E1013" s="237"/>
      <c r="F1013" s="237"/>
    </row>
    <row r="1014" spans="1:6" ht="12.75" customHeight="1" x14ac:dyDescent="0.2">
      <c r="A1014" s="241"/>
      <c r="B1014" s="250"/>
      <c r="C1014" s="261"/>
      <c r="D1014" s="246"/>
      <c r="E1014" s="237"/>
      <c r="F1014" s="237"/>
    </row>
    <row r="1015" spans="1:6" ht="12.75" customHeight="1" x14ac:dyDescent="0.2">
      <c r="A1015" s="257" t="s">
        <v>881</v>
      </c>
      <c r="B1015" s="248" t="s">
        <v>729</v>
      </c>
      <c r="C1015" s="261">
        <v>913</v>
      </c>
      <c r="D1015" s="246">
        <v>948</v>
      </c>
      <c r="E1015" s="237"/>
      <c r="F1015" s="237"/>
    </row>
    <row r="1016" spans="1:6" ht="12.75" customHeight="1" x14ac:dyDescent="0.2">
      <c r="A1016" s="255"/>
      <c r="B1016" s="249"/>
      <c r="C1016" s="261"/>
      <c r="D1016" s="246"/>
      <c r="E1016" s="237"/>
      <c r="F1016" s="237"/>
    </row>
    <row r="1017" spans="1:6" ht="12.75" customHeight="1" x14ac:dyDescent="0.2">
      <c r="A1017" s="258"/>
      <c r="B1017" s="250"/>
      <c r="C1017" s="261"/>
      <c r="D1017" s="246"/>
      <c r="E1017" s="237"/>
      <c r="F1017" s="237"/>
    </row>
    <row r="1018" spans="1:6" ht="9.75" customHeight="1" x14ac:dyDescent="0.2">
      <c r="A1018" s="257" t="s">
        <v>144</v>
      </c>
      <c r="B1018" s="248" t="s">
        <v>882</v>
      </c>
      <c r="C1018" s="263">
        <v>323</v>
      </c>
      <c r="D1018" s="267"/>
      <c r="E1018" s="237"/>
      <c r="F1018" s="237"/>
    </row>
    <row r="1019" spans="1:6" ht="9.75" customHeight="1" x14ac:dyDescent="0.2">
      <c r="A1019" s="255"/>
      <c r="B1019" s="249"/>
      <c r="C1019" s="263"/>
      <c r="D1019" s="267"/>
      <c r="E1019" s="237"/>
      <c r="F1019" s="237"/>
    </row>
    <row r="1020" spans="1:6" ht="9.75" customHeight="1" x14ac:dyDescent="0.2">
      <c r="A1020" s="255"/>
      <c r="B1020" s="249"/>
      <c r="C1020" s="263"/>
      <c r="D1020" s="267"/>
      <c r="E1020" s="237"/>
      <c r="F1020" s="237"/>
    </row>
    <row r="1021" spans="1:6" ht="9.75" customHeight="1" x14ac:dyDescent="0.2">
      <c r="A1021" s="258"/>
      <c r="B1021" s="250"/>
      <c r="C1021" s="263"/>
      <c r="D1021" s="267"/>
      <c r="E1021" s="237"/>
      <c r="F1021" s="237"/>
    </row>
    <row r="1022" spans="1:6" ht="9.75" customHeight="1" x14ac:dyDescent="0.2">
      <c r="A1022" s="257" t="s">
        <v>145</v>
      </c>
      <c r="B1022" s="248" t="s">
        <v>882</v>
      </c>
      <c r="C1022" s="263">
        <v>588</v>
      </c>
      <c r="D1022" s="267"/>
      <c r="E1022" s="237"/>
      <c r="F1022" s="237"/>
    </row>
    <row r="1023" spans="1:6" ht="9.75" customHeight="1" x14ac:dyDescent="0.2">
      <c r="A1023" s="255"/>
      <c r="B1023" s="249"/>
      <c r="C1023" s="263"/>
      <c r="D1023" s="267"/>
      <c r="E1023" s="237"/>
      <c r="F1023" s="237"/>
    </row>
    <row r="1024" spans="1:6" ht="9.75" customHeight="1" x14ac:dyDescent="0.2">
      <c r="A1024" s="255"/>
      <c r="B1024" s="249"/>
      <c r="C1024" s="263"/>
      <c r="D1024" s="267"/>
      <c r="E1024" s="237"/>
      <c r="F1024" s="237"/>
    </row>
    <row r="1025" spans="1:6" ht="9.75" customHeight="1" x14ac:dyDescent="0.2">
      <c r="A1025" s="258"/>
      <c r="B1025" s="250"/>
      <c r="C1025" s="263"/>
      <c r="D1025" s="267"/>
      <c r="E1025" s="237"/>
      <c r="F1025" s="237"/>
    </row>
    <row r="1026" spans="1:6" ht="9.75" customHeight="1" x14ac:dyDescent="0.2">
      <c r="A1026" s="239" t="s">
        <v>1190</v>
      </c>
      <c r="B1026" s="248" t="s">
        <v>882</v>
      </c>
      <c r="C1026" s="263">
        <v>852</v>
      </c>
      <c r="D1026" s="267">
        <v>885</v>
      </c>
      <c r="E1026" s="237"/>
      <c r="F1026" s="237"/>
    </row>
    <row r="1027" spans="1:6" ht="9.75" customHeight="1" x14ac:dyDescent="0.2">
      <c r="A1027" s="240"/>
      <c r="B1027" s="249"/>
      <c r="C1027" s="263"/>
      <c r="D1027" s="267"/>
      <c r="E1027" s="237"/>
      <c r="F1027" s="237"/>
    </row>
    <row r="1028" spans="1:6" ht="9.75" customHeight="1" x14ac:dyDescent="0.2">
      <c r="A1028" s="240"/>
      <c r="B1028" s="249"/>
      <c r="C1028" s="263"/>
      <c r="D1028" s="267"/>
      <c r="E1028" s="237"/>
      <c r="F1028" s="237"/>
    </row>
    <row r="1029" spans="1:6" ht="9.75" customHeight="1" x14ac:dyDescent="0.2">
      <c r="A1029" s="241"/>
      <c r="B1029" s="250"/>
      <c r="C1029" s="263"/>
      <c r="D1029" s="267"/>
      <c r="E1029" s="237"/>
      <c r="F1029" s="237"/>
    </row>
    <row r="1030" spans="1:6" ht="12.75" customHeight="1" x14ac:dyDescent="0.2">
      <c r="A1030" s="239" t="s">
        <v>1189</v>
      </c>
      <c r="B1030" s="248" t="s">
        <v>882</v>
      </c>
      <c r="C1030" s="263">
        <v>1221</v>
      </c>
      <c r="D1030" s="267">
        <v>1268</v>
      </c>
      <c r="E1030" s="237"/>
      <c r="F1030" s="237"/>
    </row>
    <row r="1031" spans="1:6" ht="12.75" customHeight="1" x14ac:dyDescent="0.2">
      <c r="A1031" s="240"/>
      <c r="B1031" s="249"/>
      <c r="C1031" s="263"/>
      <c r="D1031" s="267"/>
      <c r="E1031" s="237"/>
      <c r="F1031" s="237"/>
    </row>
    <row r="1032" spans="1:6" ht="12.75" customHeight="1" x14ac:dyDescent="0.2">
      <c r="A1032" s="240"/>
      <c r="B1032" s="249"/>
      <c r="C1032" s="263"/>
      <c r="D1032" s="267"/>
      <c r="E1032" s="237"/>
      <c r="F1032" s="237"/>
    </row>
    <row r="1033" spans="1:6" ht="12.75" customHeight="1" x14ac:dyDescent="0.2">
      <c r="A1033" s="241"/>
      <c r="B1033" s="250"/>
      <c r="C1033" s="263"/>
      <c r="D1033" s="267"/>
      <c r="E1033" s="237"/>
      <c r="F1033" s="237"/>
    </row>
    <row r="1034" spans="1:6" ht="36" customHeight="1" x14ac:dyDescent="0.2">
      <c r="A1034" s="118" t="s">
        <v>640</v>
      </c>
      <c r="B1034" s="172"/>
      <c r="D1034" s="207"/>
      <c r="E1034" s="237"/>
      <c r="F1034" s="237"/>
    </row>
    <row r="1035" spans="1:6" ht="18.75" customHeight="1" x14ac:dyDescent="0.2">
      <c r="A1035" s="257" t="s">
        <v>473</v>
      </c>
      <c r="B1035" s="248" t="s">
        <v>679</v>
      </c>
      <c r="C1035" s="261">
        <v>1184</v>
      </c>
      <c r="D1035" s="246">
        <v>1229</v>
      </c>
      <c r="E1035" s="237"/>
      <c r="F1035" s="237"/>
    </row>
    <row r="1036" spans="1:6" ht="18.75" customHeight="1" x14ac:dyDescent="0.2">
      <c r="A1036" s="258"/>
      <c r="B1036" s="250"/>
      <c r="C1036" s="262"/>
      <c r="D1036" s="246"/>
      <c r="E1036" s="237"/>
      <c r="F1036" s="237"/>
    </row>
    <row r="1037" spans="1:6" ht="21" customHeight="1" x14ac:dyDescent="0.2">
      <c r="A1037" s="239" t="s">
        <v>852</v>
      </c>
      <c r="B1037" s="248" t="s">
        <v>1032</v>
      </c>
      <c r="C1037" s="261">
        <v>756</v>
      </c>
      <c r="D1037" s="246">
        <v>785</v>
      </c>
      <c r="E1037" s="237"/>
      <c r="F1037" s="237"/>
    </row>
    <row r="1038" spans="1:6" ht="21" customHeight="1" x14ac:dyDescent="0.2">
      <c r="A1038" s="241"/>
      <c r="B1038" s="250"/>
      <c r="C1038" s="262"/>
      <c r="D1038" s="246"/>
      <c r="E1038" s="237"/>
      <c r="F1038" s="237"/>
    </row>
    <row r="1039" spans="1:6" ht="20.25" customHeight="1" x14ac:dyDescent="0.2">
      <c r="A1039" s="239" t="s">
        <v>543</v>
      </c>
      <c r="B1039" s="248" t="s">
        <v>832</v>
      </c>
      <c r="C1039" s="261">
        <v>477</v>
      </c>
      <c r="D1039" s="246">
        <v>495</v>
      </c>
      <c r="E1039" s="237"/>
      <c r="F1039" s="237"/>
    </row>
    <row r="1040" spans="1:6" ht="20.25" customHeight="1" x14ac:dyDescent="0.2">
      <c r="A1040" s="241"/>
      <c r="B1040" s="250"/>
      <c r="C1040" s="262"/>
      <c r="D1040" s="246"/>
      <c r="E1040" s="237"/>
      <c r="F1040" s="237"/>
    </row>
    <row r="1041" spans="1:6" ht="18.75" customHeight="1" x14ac:dyDescent="0.2">
      <c r="A1041" s="239" t="s">
        <v>883</v>
      </c>
      <c r="B1041" s="248" t="s">
        <v>689</v>
      </c>
      <c r="C1041" s="261">
        <v>79</v>
      </c>
      <c r="D1041" s="246">
        <v>82</v>
      </c>
      <c r="E1041" s="237"/>
      <c r="F1041" s="237"/>
    </row>
    <row r="1042" spans="1:6" ht="18.75" customHeight="1" x14ac:dyDescent="0.2">
      <c r="A1042" s="241"/>
      <c r="B1042" s="250"/>
      <c r="C1042" s="262"/>
      <c r="D1042" s="246"/>
      <c r="E1042" s="237"/>
      <c r="F1042" s="237"/>
    </row>
    <row r="1043" spans="1:6" ht="18" customHeight="1" x14ac:dyDescent="0.2">
      <c r="A1043" s="239" t="s">
        <v>1023</v>
      </c>
      <c r="B1043" s="248" t="s">
        <v>728</v>
      </c>
      <c r="C1043" s="261">
        <v>214</v>
      </c>
      <c r="D1043" s="246">
        <v>222</v>
      </c>
      <c r="E1043" s="237"/>
      <c r="F1043" s="237"/>
    </row>
    <row r="1044" spans="1:6" ht="18" customHeight="1" x14ac:dyDescent="0.2">
      <c r="A1044" s="241"/>
      <c r="B1044" s="250"/>
      <c r="C1044" s="262"/>
      <c r="D1044" s="246"/>
      <c r="E1044" s="237"/>
      <c r="F1044" s="237"/>
    </row>
    <row r="1045" spans="1:6" ht="21" customHeight="1" x14ac:dyDescent="0.2">
      <c r="A1045" s="239" t="s">
        <v>835</v>
      </c>
      <c r="B1045" s="248" t="s">
        <v>110</v>
      </c>
      <c r="C1045" s="261">
        <v>128</v>
      </c>
      <c r="D1045" s="246">
        <v>133</v>
      </c>
      <c r="E1045" s="237"/>
      <c r="F1045" s="237"/>
    </row>
    <row r="1046" spans="1:6" ht="21" customHeight="1" x14ac:dyDescent="0.2">
      <c r="A1046" s="241"/>
      <c r="B1046" s="250"/>
      <c r="C1046" s="262"/>
      <c r="D1046" s="246"/>
      <c r="E1046" s="237"/>
      <c r="F1046" s="237"/>
    </row>
    <row r="1047" spans="1:6" ht="16.5" customHeight="1" x14ac:dyDescent="0.2">
      <c r="A1047" s="257" t="s">
        <v>34</v>
      </c>
      <c r="B1047" s="251" t="s">
        <v>354</v>
      </c>
      <c r="C1047" s="261">
        <v>2131</v>
      </c>
      <c r="D1047" s="246">
        <v>2213</v>
      </c>
      <c r="E1047" s="237"/>
      <c r="F1047" s="237"/>
    </row>
    <row r="1048" spans="1:6" ht="16.5" customHeight="1" x14ac:dyDescent="0.2">
      <c r="A1048" s="258"/>
      <c r="B1048" s="253"/>
      <c r="C1048" s="262"/>
      <c r="D1048" s="246"/>
      <c r="E1048" s="237"/>
      <c r="F1048" s="237"/>
    </row>
    <row r="1049" spans="1:6" ht="25.5" customHeight="1" x14ac:dyDescent="0.2">
      <c r="A1049" s="39" t="s">
        <v>544</v>
      </c>
      <c r="B1049" s="204" t="s">
        <v>549</v>
      </c>
      <c r="C1049" s="234">
        <v>911</v>
      </c>
      <c r="D1049" s="207">
        <v>946</v>
      </c>
      <c r="E1049" s="237"/>
      <c r="F1049" s="237"/>
    </row>
    <row r="1050" spans="1:6" ht="18.75" customHeight="1" x14ac:dyDescent="0.2">
      <c r="A1050" s="247" t="s">
        <v>836</v>
      </c>
      <c r="B1050" s="242" t="s">
        <v>1032</v>
      </c>
      <c r="C1050" s="246">
        <v>304</v>
      </c>
      <c r="D1050" s="246">
        <v>315</v>
      </c>
      <c r="E1050" s="237"/>
      <c r="F1050" s="237"/>
    </row>
    <row r="1051" spans="1:6" ht="18.75" customHeight="1" x14ac:dyDescent="0.2">
      <c r="A1051" s="247"/>
      <c r="B1051" s="242"/>
      <c r="C1051" s="246"/>
      <c r="D1051" s="246"/>
      <c r="E1051" s="237"/>
      <c r="F1051" s="237"/>
    </row>
    <row r="1052" spans="1:6" ht="34.5" customHeight="1" x14ac:dyDescent="0.2">
      <c r="A1052" s="118" t="s">
        <v>545</v>
      </c>
      <c r="B1052" s="172"/>
      <c r="D1052" s="223"/>
      <c r="E1052" s="237"/>
      <c r="F1052" s="237"/>
    </row>
    <row r="1053" spans="1:6" ht="24" customHeight="1" x14ac:dyDescent="0.2">
      <c r="A1053" s="239" t="s">
        <v>896</v>
      </c>
      <c r="B1053" s="248" t="s">
        <v>729</v>
      </c>
      <c r="C1053" s="246">
        <v>5659</v>
      </c>
      <c r="D1053" s="246">
        <v>5877</v>
      </c>
      <c r="E1053" s="237"/>
      <c r="F1053" s="237"/>
    </row>
    <row r="1054" spans="1:6" ht="24" customHeight="1" x14ac:dyDescent="0.2">
      <c r="A1054" s="241"/>
      <c r="B1054" s="250"/>
      <c r="C1054" s="246"/>
      <c r="D1054" s="246"/>
      <c r="E1054" s="237"/>
      <c r="F1054" s="237"/>
    </row>
    <row r="1055" spans="1:6" ht="24" customHeight="1" x14ac:dyDescent="0.2">
      <c r="A1055" s="247" t="s">
        <v>897</v>
      </c>
      <c r="B1055" s="242" t="s">
        <v>729</v>
      </c>
      <c r="C1055" s="246">
        <v>7076</v>
      </c>
      <c r="D1055" s="246">
        <v>7347</v>
      </c>
      <c r="E1055" s="237"/>
      <c r="F1055" s="237"/>
    </row>
    <row r="1056" spans="1:6" ht="24" customHeight="1" x14ac:dyDescent="0.2">
      <c r="A1056" s="247"/>
      <c r="B1056" s="242"/>
      <c r="C1056" s="246"/>
      <c r="D1056" s="246"/>
      <c r="E1056" s="237"/>
      <c r="F1056" s="237"/>
    </row>
    <row r="1057" spans="1:6" ht="24" customHeight="1" x14ac:dyDescent="0.2">
      <c r="A1057" s="239" t="s">
        <v>898</v>
      </c>
      <c r="B1057" s="248" t="s">
        <v>729</v>
      </c>
      <c r="C1057" s="246">
        <v>8486</v>
      </c>
      <c r="D1057" s="246">
        <v>8811</v>
      </c>
      <c r="E1057" s="237"/>
      <c r="F1057" s="237"/>
    </row>
    <row r="1058" spans="1:6" ht="24" customHeight="1" x14ac:dyDescent="0.2">
      <c r="A1058" s="241"/>
      <c r="B1058" s="250"/>
      <c r="C1058" s="246"/>
      <c r="D1058" s="246"/>
      <c r="E1058" s="237"/>
      <c r="F1058" s="237"/>
    </row>
    <row r="1059" spans="1:6" ht="19.5" customHeight="1" x14ac:dyDescent="0.2">
      <c r="A1059" s="247" t="s">
        <v>213</v>
      </c>
      <c r="B1059" s="248" t="s">
        <v>729</v>
      </c>
      <c r="C1059" s="246">
        <v>3828</v>
      </c>
      <c r="D1059" s="246">
        <v>3975</v>
      </c>
      <c r="E1059" s="237"/>
      <c r="F1059" s="237"/>
    </row>
    <row r="1060" spans="1:6" ht="19.5" customHeight="1" x14ac:dyDescent="0.2">
      <c r="A1060" s="247"/>
      <c r="B1060" s="250"/>
      <c r="C1060" s="246"/>
      <c r="D1060" s="246"/>
      <c r="E1060" s="237"/>
      <c r="F1060" s="237"/>
    </row>
    <row r="1061" spans="1:6" ht="30.75" customHeight="1" x14ac:dyDescent="0.2">
      <c r="A1061" s="259" t="s">
        <v>1192</v>
      </c>
      <c r="B1061" s="260"/>
      <c r="C1061" s="225"/>
      <c r="D1061" s="207"/>
      <c r="E1061" s="237"/>
      <c r="F1061" s="237"/>
    </row>
    <row r="1062" spans="1:6" ht="23.25" customHeight="1" x14ac:dyDescent="0.2">
      <c r="A1062" s="247" t="s">
        <v>214</v>
      </c>
      <c r="B1062" s="248" t="s">
        <v>729</v>
      </c>
      <c r="C1062" s="246">
        <v>3828</v>
      </c>
      <c r="D1062" s="246">
        <v>3975</v>
      </c>
      <c r="E1062" s="237"/>
      <c r="F1062" s="237"/>
    </row>
    <row r="1063" spans="1:6" ht="23.25" customHeight="1" x14ac:dyDescent="0.2">
      <c r="A1063" s="247"/>
      <c r="B1063" s="250"/>
      <c r="C1063" s="246"/>
      <c r="D1063" s="246"/>
      <c r="E1063" s="237"/>
      <c r="F1063" s="237"/>
    </row>
    <row r="1064" spans="1:6" ht="30.75" customHeight="1" x14ac:dyDescent="0.2">
      <c r="A1064" s="190" t="s">
        <v>1191</v>
      </c>
      <c r="B1064" s="206"/>
      <c r="C1064" s="215"/>
      <c r="D1064" s="207"/>
      <c r="E1064" s="237"/>
      <c r="F1064" s="237"/>
    </row>
    <row r="1065" spans="1:6" ht="21" customHeight="1" x14ac:dyDescent="0.2">
      <c r="A1065" s="247" t="s">
        <v>215</v>
      </c>
      <c r="B1065" s="248" t="s">
        <v>729</v>
      </c>
      <c r="C1065" s="246">
        <v>4251</v>
      </c>
      <c r="D1065" s="246">
        <v>4414</v>
      </c>
      <c r="E1065" s="237"/>
      <c r="F1065" s="237"/>
    </row>
    <row r="1066" spans="1:6" ht="21" customHeight="1" x14ac:dyDescent="0.2">
      <c r="A1066" s="247"/>
      <c r="B1066" s="250"/>
      <c r="C1066" s="246"/>
      <c r="D1066" s="246"/>
      <c r="E1066" s="237"/>
      <c r="F1066" s="237"/>
    </row>
    <row r="1067" spans="1:6" ht="21" customHeight="1" x14ac:dyDescent="0.2">
      <c r="A1067" s="283" t="s">
        <v>448</v>
      </c>
      <c r="B1067" s="248" t="s">
        <v>729</v>
      </c>
      <c r="C1067" s="246">
        <v>3828</v>
      </c>
      <c r="D1067" s="246">
        <v>3975</v>
      </c>
      <c r="E1067" s="237"/>
      <c r="F1067" s="237"/>
    </row>
    <row r="1068" spans="1:6" ht="21" customHeight="1" x14ac:dyDescent="0.2">
      <c r="A1068" s="283"/>
      <c r="B1068" s="250"/>
      <c r="C1068" s="246"/>
      <c r="D1068" s="246"/>
      <c r="E1068" s="237"/>
      <c r="F1068" s="237"/>
    </row>
    <row r="1069" spans="1:6" ht="28.5" customHeight="1" x14ac:dyDescent="0.2">
      <c r="A1069" s="114" t="s">
        <v>1193</v>
      </c>
      <c r="B1069" s="114"/>
      <c r="C1069" s="207"/>
      <c r="D1069" s="207"/>
      <c r="E1069" s="237"/>
      <c r="F1069" s="237"/>
    </row>
    <row r="1070" spans="1:6" ht="36.75" customHeight="1" x14ac:dyDescent="0.2">
      <c r="A1070" s="16" t="s">
        <v>117</v>
      </c>
      <c r="B1070" s="196" t="s">
        <v>729</v>
      </c>
      <c r="C1070" s="207">
        <v>532</v>
      </c>
      <c r="D1070" s="207">
        <v>552</v>
      </c>
      <c r="E1070" s="237"/>
      <c r="F1070" s="237"/>
    </row>
    <row r="1071" spans="1:6" ht="27" customHeight="1" x14ac:dyDescent="0.2">
      <c r="A1071" s="16" t="s">
        <v>118</v>
      </c>
      <c r="B1071" s="196" t="s">
        <v>729</v>
      </c>
      <c r="C1071" s="207">
        <v>102</v>
      </c>
      <c r="D1071" s="207">
        <v>106</v>
      </c>
      <c r="E1071" s="237"/>
      <c r="F1071" s="237"/>
    </row>
    <row r="1072" spans="1:6" ht="21" customHeight="1" x14ac:dyDescent="0.2">
      <c r="A1072" s="283" t="s">
        <v>449</v>
      </c>
      <c r="B1072" s="248" t="s">
        <v>729</v>
      </c>
      <c r="C1072" s="246">
        <v>5670</v>
      </c>
      <c r="D1072" s="246">
        <v>5888</v>
      </c>
      <c r="E1072" s="237"/>
      <c r="F1072" s="237"/>
    </row>
    <row r="1073" spans="1:6" ht="18.75" customHeight="1" x14ac:dyDescent="0.2">
      <c r="A1073" s="283"/>
      <c r="B1073" s="250"/>
      <c r="C1073" s="246"/>
      <c r="D1073" s="246"/>
      <c r="E1073" s="237"/>
      <c r="F1073" s="237"/>
    </row>
    <row r="1074" spans="1:6" ht="30" customHeight="1" x14ac:dyDescent="0.2">
      <c r="A1074" s="78" t="s">
        <v>675</v>
      </c>
      <c r="B1074" s="196" t="s">
        <v>729</v>
      </c>
      <c r="C1074" s="207">
        <v>733</v>
      </c>
      <c r="D1074" s="207">
        <v>761</v>
      </c>
      <c r="E1074" s="237"/>
      <c r="F1074" s="237"/>
    </row>
    <row r="1075" spans="1:6" ht="33" customHeight="1" x14ac:dyDescent="0.2">
      <c r="A1075" s="33" t="s">
        <v>333</v>
      </c>
      <c r="B1075" s="196" t="s">
        <v>729</v>
      </c>
      <c r="C1075" s="207">
        <v>611</v>
      </c>
      <c r="D1075" s="207">
        <v>635</v>
      </c>
      <c r="E1075" s="237"/>
      <c r="F1075" s="237"/>
    </row>
    <row r="1076" spans="1:6" ht="20.25" customHeight="1" x14ac:dyDescent="0.2">
      <c r="A1076" s="239" t="s">
        <v>530</v>
      </c>
      <c r="B1076" s="248" t="s">
        <v>121</v>
      </c>
      <c r="C1076" s="246">
        <v>245</v>
      </c>
      <c r="D1076" s="246">
        <v>254</v>
      </c>
      <c r="E1076" s="237"/>
      <c r="F1076" s="237"/>
    </row>
    <row r="1077" spans="1:6" ht="20.25" customHeight="1" x14ac:dyDescent="0.2">
      <c r="A1077" s="241"/>
      <c r="B1077" s="250"/>
      <c r="C1077" s="246"/>
      <c r="D1077" s="246"/>
      <c r="E1077" s="237"/>
      <c r="F1077" s="237"/>
    </row>
    <row r="1078" spans="1:6" ht="31.5" customHeight="1" x14ac:dyDescent="0.2">
      <c r="A1078" s="77" t="s">
        <v>115</v>
      </c>
      <c r="B1078" s="196" t="s">
        <v>729</v>
      </c>
      <c r="C1078" s="207">
        <v>256</v>
      </c>
      <c r="D1078" s="207">
        <v>266</v>
      </c>
      <c r="E1078" s="237"/>
      <c r="F1078" s="237"/>
    </row>
    <row r="1079" spans="1:6" ht="31.5" customHeight="1" x14ac:dyDescent="0.2">
      <c r="A1079" s="77" t="s">
        <v>116</v>
      </c>
      <c r="B1079" s="196" t="s">
        <v>729</v>
      </c>
      <c r="C1079" s="207">
        <v>1131</v>
      </c>
      <c r="D1079" s="207">
        <v>1174</v>
      </c>
      <c r="E1079" s="237"/>
      <c r="F1079" s="237"/>
    </row>
    <row r="1080" spans="1:6" ht="31.5" customHeight="1" x14ac:dyDescent="0.2">
      <c r="A1080" s="77" t="s">
        <v>531</v>
      </c>
      <c r="B1080" s="196" t="s">
        <v>729</v>
      </c>
      <c r="C1080" s="207">
        <v>256</v>
      </c>
      <c r="D1080" s="207">
        <v>266</v>
      </c>
      <c r="E1080" s="237"/>
      <c r="F1080" s="237"/>
    </row>
    <row r="1081" spans="1:6" ht="31.5" customHeight="1" x14ac:dyDescent="0.2">
      <c r="A1081" s="33" t="s">
        <v>532</v>
      </c>
      <c r="B1081" s="196" t="s">
        <v>882</v>
      </c>
      <c r="C1081" s="207">
        <v>266</v>
      </c>
      <c r="D1081" s="207">
        <v>276</v>
      </c>
      <c r="E1081" s="237"/>
      <c r="F1081" s="237"/>
    </row>
    <row r="1082" spans="1:6" ht="33" customHeight="1" x14ac:dyDescent="0.2">
      <c r="A1082" s="33" t="s">
        <v>334</v>
      </c>
      <c r="B1082" s="196" t="s">
        <v>394</v>
      </c>
      <c r="C1082" s="207">
        <v>406</v>
      </c>
      <c r="D1082" s="207">
        <v>421</v>
      </c>
      <c r="E1082" s="237"/>
      <c r="F1082" s="237"/>
    </row>
    <row r="1083" spans="1:6" ht="38.25" customHeight="1" x14ac:dyDescent="0.2">
      <c r="A1083" s="33" t="s">
        <v>114</v>
      </c>
      <c r="B1083" s="196" t="s">
        <v>394</v>
      </c>
      <c r="C1083" s="207">
        <v>63</v>
      </c>
      <c r="D1083" s="207">
        <v>66</v>
      </c>
      <c r="E1083" s="237"/>
      <c r="F1083" s="237"/>
    </row>
    <row r="1084" spans="1:6" ht="33.75" customHeight="1" x14ac:dyDescent="0.2">
      <c r="A1084" s="33" t="s">
        <v>450</v>
      </c>
      <c r="B1084" s="196" t="s">
        <v>729</v>
      </c>
      <c r="C1084" s="207">
        <v>106</v>
      </c>
      <c r="D1084" s="207">
        <v>110</v>
      </c>
      <c r="E1084" s="237"/>
      <c r="F1084" s="237"/>
    </row>
    <row r="1085" spans="1:6" ht="33" customHeight="1" x14ac:dyDescent="0.2">
      <c r="A1085" s="33" t="s">
        <v>1194</v>
      </c>
      <c r="B1085" s="196" t="s">
        <v>729</v>
      </c>
      <c r="C1085" s="207">
        <v>213</v>
      </c>
      <c r="D1085" s="207">
        <v>221</v>
      </c>
      <c r="E1085" s="237"/>
      <c r="F1085" s="237"/>
    </row>
    <row r="1086" spans="1:6" ht="33" customHeight="1" x14ac:dyDescent="0.2">
      <c r="A1086" s="33" t="s">
        <v>211</v>
      </c>
      <c r="B1086" s="196" t="s">
        <v>729</v>
      </c>
      <c r="C1086" s="207">
        <v>386</v>
      </c>
      <c r="D1086" s="207">
        <v>401</v>
      </c>
      <c r="E1086" s="237"/>
      <c r="F1086" s="237"/>
    </row>
    <row r="1087" spans="1:6" ht="33" customHeight="1" x14ac:dyDescent="0.2">
      <c r="A1087" s="33" t="s">
        <v>607</v>
      </c>
      <c r="B1087" s="196" t="s">
        <v>394</v>
      </c>
      <c r="C1087" s="207">
        <v>848</v>
      </c>
      <c r="D1087" s="207">
        <v>880</v>
      </c>
      <c r="E1087" s="237"/>
      <c r="F1087" s="237"/>
    </row>
    <row r="1088" spans="1:6" ht="33" customHeight="1" x14ac:dyDescent="0.2">
      <c r="A1088" s="33" t="s">
        <v>899</v>
      </c>
      <c r="B1088" s="196" t="s">
        <v>394</v>
      </c>
      <c r="C1088" s="207">
        <v>1131</v>
      </c>
      <c r="D1088" s="207">
        <v>1174</v>
      </c>
      <c r="E1088" s="237"/>
      <c r="F1088" s="237"/>
    </row>
    <row r="1089" spans="1:6" ht="37.5" customHeight="1" x14ac:dyDescent="0.2">
      <c r="A1089" s="33" t="s">
        <v>900</v>
      </c>
      <c r="B1089" s="196" t="s">
        <v>729</v>
      </c>
      <c r="C1089" s="207">
        <v>283</v>
      </c>
      <c r="D1089" s="207">
        <v>293</v>
      </c>
      <c r="E1089" s="237"/>
      <c r="F1089" s="237"/>
    </row>
    <row r="1090" spans="1:6" ht="37.5" customHeight="1" x14ac:dyDescent="0.2">
      <c r="A1090" s="33" t="s">
        <v>430</v>
      </c>
      <c r="B1090" s="196" t="s">
        <v>1032</v>
      </c>
      <c r="C1090" s="207">
        <v>422</v>
      </c>
      <c r="D1090" s="207">
        <v>439</v>
      </c>
      <c r="E1090" s="237"/>
      <c r="F1090" s="237"/>
    </row>
    <row r="1091" spans="1:6" ht="37.5" customHeight="1" x14ac:dyDescent="0.2">
      <c r="A1091" s="33" t="s">
        <v>431</v>
      </c>
      <c r="B1091" s="196" t="s">
        <v>1032</v>
      </c>
      <c r="C1091" s="207">
        <v>495</v>
      </c>
      <c r="D1091" s="207">
        <v>514</v>
      </c>
      <c r="E1091" s="237"/>
      <c r="F1091" s="237"/>
    </row>
    <row r="1092" spans="1:6" ht="37.5" customHeight="1" x14ac:dyDescent="0.2">
      <c r="A1092" s="33" t="s">
        <v>432</v>
      </c>
      <c r="B1092" s="196" t="s">
        <v>729</v>
      </c>
      <c r="C1092" s="207">
        <v>422</v>
      </c>
      <c r="D1092" s="207">
        <v>439</v>
      </c>
      <c r="E1092" s="237"/>
      <c r="F1092" s="237"/>
    </row>
    <row r="1093" spans="1:6" ht="37.5" customHeight="1" x14ac:dyDescent="0.2">
      <c r="A1093" s="33" t="s">
        <v>433</v>
      </c>
      <c r="B1093" s="196" t="s">
        <v>729</v>
      </c>
      <c r="C1093" s="207">
        <v>848</v>
      </c>
      <c r="D1093" s="207">
        <v>880</v>
      </c>
      <c r="E1093" s="237"/>
      <c r="F1093" s="237"/>
    </row>
    <row r="1094" spans="1:6" ht="24" customHeight="1" x14ac:dyDescent="0.2">
      <c r="A1094" s="247" t="s">
        <v>434</v>
      </c>
      <c r="B1094" s="248" t="s">
        <v>1032</v>
      </c>
      <c r="C1094" s="246">
        <v>1064</v>
      </c>
      <c r="D1094" s="246">
        <v>1105</v>
      </c>
      <c r="E1094" s="237"/>
      <c r="F1094" s="237"/>
    </row>
    <row r="1095" spans="1:6" ht="24" customHeight="1" x14ac:dyDescent="0.2">
      <c r="A1095" s="247"/>
      <c r="B1095" s="250"/>
      <c r="C1095" s="246"/>
      <c r="D1095" s="246"/>
      <c r="E1095" s="237"/>
      <c r="F1095" s="237"/>
    </row>
    <row r="1096" spans="1:6" ht="45" customHeight="1" x14ac:dyDescent="0.2">
      <c r="A1096" s="48" t="s">
        <v>435</v>
      </c>
      <c r="B1096" s="196" t="s">
        <v>729</v>
      </c>
      <c r="C1096" s="207">
        <v>283</v>
      </c>
      <c r="D1096" s="207">
        <v>293</v>
      </c>
      <c r="E1096" s="237"/>
      <c r="F1096" s="237"/>
    </row>
    <row r="1097" spans="1:6" ht="45" customHeight="1" x14ac:dyDescent="0.2">
      <c r="A1097" s="48" t="s">
        <v>436</v>
      </c>
      <c r="B1097" s="196" t="s">
        <v>729</v>
      </c>
      <c r="C1097" s="207">
        <v>565</v>
      </c>
      <c r="D1097" s="207">
        <v>587</v>
      </c>
      <c r="E1097" s="237"/>
      <c r="F1097" s="237"/>
    </row>
    <row r="1098" spans="1:6" ht="45" customHeight="1" x14ac:dyDescent="0.2">
      <c r="A1098" s="48" t="s">
        <v>437</v>
      </c>
      <c r="B1098" s="196" t="s">
        <v>729</v>
      </c>
      <c r="C1098" s="207">
        <v>283</v>
      </c>
      <c r="D1098" s="207">
        <v>293</v>
      </c>
      <c r="E1098" s="237"/>
      <c r="F1098" s="237"/>
    </row>
    <row r="1099" spans="1:6" ht="45" customHeight="1" x14ac:dyDescent="0.2">
      <c r="A1099" s="48" t="s">
        <v>438</v>
      </c>
      <c r="B1099" s="196" t="s">
        <v>729</v>
      </c>
      <c r="C1099" s="207">
        <v>565</v>
      </c>
      <c r="D1099" s="207">
        <v>587</v>
      </c>
      <c r="E1099" s="237"/>
      <c r="F1099" s="237"/>
    </row>
    <row r="1100" spans="1:6" ht="45" customHeight="1" x14ac:dyDescent="0.2">
      <c r="A1100" s="48" t="s">
        <v>862</v>
      </c>
      <c r="B1100" s="196" t="s">
        <v>729</v>
      </c>
      <c r="C1100" s="207">
        <v>283</v>
      </c>
      <c r="D1100" s="207">
        <v>293</v>
      </c>
      <c r="E1100" s="237"/>
      <c r="F1100" s="237"/>
    </row>
    <row r="1101" spans="1:6" ht="21" customHeight="1" x14ac:dyDescent="0.2">
      <c r="A1101" s="247" t="s">
        <v>863</v>
      </c>
      <c r="B1101" s="248" t="s">
        <v>882</v>
      </c>
      <c r="C1101" s="246">
        <v>707</v>
      </c>
      <c r="D1101" s="246">
        <v>735</v>
      </c>
      <c r="E1101" s="237"/>
      <c r="F1101" s="237"/>
    </row>
    <row r="1102" spans="1:6" ht="21" customHeight="1" x14ac:dyDescent="0.2">
      <c r="A1102" s="247"/>
      <c r="B1102" s="250"/>
      <c r="C1102" s="246"/>
      <c r="D1102" s="246"/>
      <c r="E1102" s="237"/>
      <c r="F1102" s="237"/>
    </row>
    <row r="1103" spans="1:6" ht="45" customHeight="1" x14ac:dyDescent="0.2">
      <c r="A1103" s="48" t="s">
        <v>864</v>
      </c>
      <c r="B1103" s="196" t="s">
        <v>729</v>
      </c>
      <c r="C1103" s="207">
        <v>283</v>
      </c>
      <c r="D1103" s="207">
        <v>293</v>
      </c>
      <c r="E1103" s="237"/>
      <c r="F1103" s="237"/>
    </row>
    <row r="1104" spans="1:6" ht="42" customHeight="1" x14ac:dyDescent="0.2">
      <c r="A1104" s="33" t="s">
        <v>865</v>
      </c>
      <c r="B1104" s="196" t="s">
        <v>729</v>
      </c>
      <c r="C1104" s="207">
        <v>708</v>
      </c>
      <c r="D1104" s="207">
        <v>735</v>
      </c>
      <c r="E1104" s="237"/>
      <c r="F1104" s="237"/>
    </row>
    <row r="1105" spans="1:6" ht="42" customHeight="1" x14ac:dyDescent="0.2">
      <c r="A1105" s="48" t="s">
        <v>494</v>
      </c>
      <c r="B1105" s="196" t="s">
        <v>729</v>
      </c>
      <c r="C1105" s="207">
        <v>422</v>
      </c>
      <c r="D1105" s="207">
        <v>439</v>
      </c>
      <c r="E1105" s="237"/>
      <c r="F1105" s="237"/>
    </row>
    <row r="1106" spans="1:6" ht="33.75" customHeight="1" x14ac:dyDescent="0.2">
      <c r="A1106" s="48" t="s">
        <v>495</v>
      </c>
      <c r="B1106" s="196" t="s">
        <v>729</v>
      </c>
      <c r="C1106" s="207">
        <v>718</v>
      </c>
      <c r="D1106" s="207">
        <v>746</v>
      </c>
      <c r="E1106" s="237"/>
      <c r="F1106" s="237"/>
    </row>
    <row r="1107" spans="1:6" ht="33.75" customHeight="1" x14ac:dyDescent="0.2">
      <c r="A1107" s="48" t="s">
        <v>496</v>
      </c>
      <c r="B1107" s="196" t="s">
        <v>729</v>
      </c>
      <c r="C1107" s="207">
        <v>424</v>
      </c>
      <c r="D1107" s="207">
        <v>440</v>
      </c>
      <c r="E1107" s="237"/>
      <c r="F1107" s="237"/>
    </row>
    <row r="1108" spans="1:6" ht="42" customHeight="1" x14ac:dyDescent="0.2">
      <c r="A1108" s="48" t="s">
        <v>195</v>
      </c>
      <c r="B1108" s="196" t="s">
        <v>729</v>
      </c>
      <c r="C1108" s="207">
        <v>283</v>
      </c>
      <c r="D1108" s="207">
        <v>293</v>
      </c>
      <c r="E1108" s="237"/>
      <c r="F1108" s="237"/>
    </row>
    <row r="1109" spans="1:6" ht="42" customHeight="1" x14ac:dyDescent="0.2">
      <c r="A1109" s="48" t="s">
        <v>196</v>
      </c>
      <c r="B1109" s="196" t="s">
        <v>729</v>
      </c>
      <c r="C1109" s="207">
        <v>283</v>
      </c>
      <c r="D1109" s="207">
        <v>293</v>
      </c>
      <c r="E1109" s="237"/>
      <c r="F1109" s="237"/>
    </row>
    <row r="1110" spans="1:6" ht="42" customHeight="1" x14ac:dyDescent="0.2">
      <c r="A1110" s="48" t="s">
        <v>197</v>
      </c>
      <c r="B1110" s="196" t="s">
        <v>729</v>
      </c>
      <c r="C1110" s="207">
        <v>283</v>
      </c>
      <c r="D1110" s="207">
        <v>293</v>
      </c>
      <c r="E1110" s="237"/>
      <c r="F1110" s="237"/>
    </row>
    <row r="1111" spans="1:6" ht="35.25" customHeight="1" x14ac:dyDescent="0.2">
      <c r="A1111" s="48" t="s">
        <v>198</v>
      </c>
      <c r="B1111" s="196" t="s">
        <v>729</v>
      </c>
      <c r="C1111" s="207">
        <v>69</v>
      </c>
      <c r="D1111" s="207">
        <v>72</v>
      </c>
      <c r="E1111" s="237"/>
      <c r="F1111" s="237"/>
    </row>
    <row r="1112" spans="1:6" ht="35.25" customHeight="1" x14ac:dyDescent="0.2">
      <c r="A1112" s="48" t="s">
        <v>199</v>
      </c>
      <c r="B1112" s="196" t="s">
        <v>729</v>
      </c>
      <c r="C1112" s="207">
        <v>69</v>
      </c>
      <c r="D1112" s="207">
        <v>72</v>
      </c>
      <c r="E1112" s="237"/>
      <c r="F1112" s="237"/>
    </row>
    <row r="1113" spans="1:6" ht="35.25" customHeight="1" x14ac:dyDescent="0.2">
      <c r="A1113" s="48" t="s">
        <v>200</v>
      </c>
      <c r="B1113" s="196" t="s">
        <v>729</v>
      </c>
      <c r="C1113" s="207">
        <v>283</v>
      </c>
      <c r="D1113" s="207">
        <v>293</v>
      </c>
      <c r="E1113" s="237"/>
      <c r="F1113" s="237"/>
    </row>
    <row r="1114" spans="1:6" ht="35.25" customHeight="1" x14ac:dyDescent="0.2">
      <c r="A1114" s="48" t="s">
        <v>365</v>
      </c>
      <c r="B1114" s="196" t="s">
        <v>729</v>
      </c>
      <c r="C1114" s="207">
        <v>848</v>
      </c>
      <c r="D1114" s="207">
        <v>880</v>
      </c>
      <c r="E1114" s="237"/>
      <c r="F1114" s="237"/>
    </row>
    <row r="1115" spans="1:6" ht="35.25" customHeight="1" x14ac:dyDescent="0.2">
      <c r="A1115" s="48" t="s">
        <v>366</v>
      </c>
      <c r="B1115" s="196" t="s">
        <v>729</v>
      </c>
      <c r="C1115" s="207">
        <v>848</v>
      </c>
      <c r="D1115" s="207">
        <v>880</v>
      </c>
      <c r="E1115" s="237"/>
      <c r="F1115" s="237"/>
    </row>
    <row r="1116" spans="1:6" ht="35.25" customHeight="1" x14ac:dyDescent="0.2">
      <c r="A1116" s="48" t="s">
        <v>367</v>
      </c>
      <c r="B1116" s="196" t="s">
        <v>729</v>
      </c>
      <c r="C1116" s="207">
        <v>565</v>
      </c>
      <c r="D1116" s="207">
        <v>587</v>
      </c>
      <c r="E1116" s="237"/>
      <c r="F1116" s="237"/>
    </row>
    <row r="1117" spans="1:6" ht="35.25" customHeight="1" x14ac:dyDescent="0.2">
      <c r="A1117" s="48" t="s">
        <v>176</v>
      </c>
      <c r="B1117" s="196" t="s">
        <v>729</v>
      </c>
      <c r="C1117" s="207">
        <v>426</v>
      </c>
      <c r="D1117" s="207">
        <v>442</v>
      </c>
      <c r="E1117" s="237"/>
      <c r="F1117" s="237"/>
    </row>
    <row r="1118" spans="1:6" ht="35.25" customHeight="1" x14ac:dyDescent="0.2">
      <c r="A1118" s="48" t="s">
        <v>177</v>
      </c>
      <c r="B1118" s="196" t="s">
        <v>729</v>
      </c>
      <c r="C1118" s="207">
        <v>283</v>
      </c>
      <c r="D1118" s="207">
        <v>293</v>
      </c>
      <c r="E1118" s="237"/>
      <c r="F1118" s="237"/>
    </row>
    <row r="1119" spans="1:6" ht="48.75" customHeight="1" x14ac:dyDescent="0.2">
      <c r="A1119" s="178" t="s">
        <v>548</v>
      </c>
      <c r="B1119" s="178"/>
      <c r="C1119" s="183"/>
      <c r="D1119" s="210"/>
      <c r="E1119" s="237"/>
      <c r="F1119" s="237"/>
    </row>
    <row r="1120" spans="1:6" ht="19.5" customHeight="1" x14ac:dyDescent="0.2">
      <c r="A1120" s="118" t="s">
        <v>997</v>
      </c>
      <c r="B1120" s="179"/>
      <c r="C1120" s="211"/>
      <c r="D1120" s="235"/>
      <c r="E1120" s="237"/>
      <c r="F1120" s="237"/>
    </row>
    <row r="1121" spans="1:6" ht="14.25" customHeight="1" x14ac:dyDescent="0.2">
      <c r="A1121" s="247" t="s">
        <v>277</v>
      </c>
      <c r="B1121" s="242" t="s">
        <v>295</v>
      </c>
      <c r="C1121" s="243">
        <v>973</v>
      </c>
      <c r="D1121" s="246">
        <v>1011</v>
      </c>
      <c r="E1121" s="237"/>
      <c r="F1121" s="237"/>
    </row>
    <row r="1122" spans="1:6" ht="14.25" customHeight="1" x14ac:dyDescent="0.2">
      <c r="A1122" s="247"/>
      <c r="B1122" s="242"/>
      <c r="C1122" s="244"/>
      <c r="D1122" s="246"/>
      <c r="E1122" s="237"/>
      <c r="F1122" s="237"/>
    </row>
    <row r="1123" spans="1:6" ht="14.25" customHeight="1" x14ac:dyDescent="0.2">
      <c r="A1123" s="247"/>
      <c r="B1123" s="242"/>
      <c r="C1123" s="245"/>
      <c r="D1123" s="246"/>
      <c r="E1123" s="237"/>
      <c r="F1123" s="237"/>
    </row>
    <row r="1124" spans="1:6" ht="24" customHeight="1" x14ac:dyDescent="0.2">
      <c r="A1124" s="39" t="s">
        <v>285</v>
      </c>
      <c r="B1124" s="196"/>
      <c r="C1124" s="207"/>
      <c r="D1124" s="207"/>
      <c r="E1124" s="237"/>
      <c r="F1124" s="237"/>
    </row>
    <row r="1125" spans="1:6" ht="14.25" customHeight="1" x14ac:dyDescent="0.2">
      <c r="A1125" s="247" t="s">
        <v>278</v>
      </c>
      <c r="B1125" s="242" t="s">
        <v>295</v>
      </c>
      <c r="C1125" s="243">
        <v>1472</v>
      </c>
      <c r="D1125" s="246">
        <v>1529</v>
      </c>
      <c r="E1125" s="237"/>
      <c r="F1125" s="237"/>
    </row>
    <row r="1126" spans="1:6" ht="14.25" customHeight="1" x14ac:dyDescent="0.2">
      <c r="A1126" s="247"/>
      <c r="B1126" s="242"/>
      <c r="C1126" s="244"/>
      <c r="D1126" s="246"/>
      <c r="E1126" s="237"/>
      <c r="F1126" s="237"/>
    </row>
    <row r="1127" spans="1:6" ht="14.25" customHeight="1" x14ac:dyDescent="0.2">
      <c r="A1127" s="247"/>
      <c r="B1127" s="242"/>
      <c r="C1127" s="245"/>
      <c r="D1127" s="246"/>
      <c r="E1127" s="237"/>
      <c r="F1127" s="237"/>
    </row>
    <row r="1128" spans="1:6" ht="25.5" customHeight="1" x14ac:dyDescent="0.2">
      <c r="A1128" s="39" t="s">
        <v>286</v>
      </c>
      <c r="B1128" s="196"/>
      <c r="C1128" s="207"/>
      <c r="D1128" s="207"/>
      <c r="E1128" s="237"/>
      <c r="F1128" s="237"/>
    </row>
    <row r="1129" spans="1:6" ht="12.75" customHeight="1" x14ac:dyDescent="0.2">
      <c r="A1129" s="239" t="s">
        <v>381</v>
      </c>
      <c r="B1129" s="242" t="s">
        <v>295</v>
      </c>
      <c r="C1129" s="243">
        <v>1730</v>
      </c>
      <c r="D1129" s="246">
        <v>1796</v>
      </c>
      <c r="E1129" s="237"/>
      <c r="F1129" s="237"/>
    </row>
    <row r="1130" spans="1:6" ht="12.75" customHeight="1" x14ac:dyDescent="0.2">
      <c r="A1130" s="240"/>
      <c r="B1130" s="242"/>
      <c r="C1130" s="244"/>
      <c r="D1130" s="246"/>
      <c r="E1130" s="237"/>
      <c r="F1130" s="237"/>
    </row>
    <row r="1131" spans="1:6" ht="12.75" customHeight="1" x14ac:dyDescent="0.2">
      <c r="A1131" s="241"/>
      <c r="B1131" s="242"/>
      <c r="C1131" s="245"/>
      <c r="D1131" s="246"/>
      <c r="E1131" s="237"/>
      <c r="F1131" s="237"/>
    </row>
    <row r="1132" spans="1:6" ht="30.75" customHeight="1" x14ac:dyDescent="0.2">
      <c r="A1132" s="33" t="s">
        <v>240</v>
      </c>
      <c r="B1132" s="196" t="s">
        <v>678</v>
      </c>
      <c r="C1132" s="207">
        <v>47</v>
      </c>
      <c r="D1132" s="207">
        <v>48</v>
      </c>
      <c r="E1132" s="237"/>
      <c r="F1132" s="237"/>
    </row>
    <row r="1133" spans="1:6" ht="15" customHeight="1" x14ac:dyDescent="0.2">
      <c r="A1133" s="239" t="s">
        <v>977</v>
      </c>
      <c r="B1133" s="242" t="s">
        <v>295</v>
      </c>
      <c r="C1133" s="243">
        <v>3395</v>
      </c>
      <c r="D1133" s="246">
        <v>3525</v>
      </c>
      <c r="E1133" s="237"/>
      <c r="F1133" s="237"/>
    </row>
    <row r="1134" spans="1:6" ht="15" customHeight="1" x14ac:dyDescent="0.2">
      <c r="A1134" s="240"/>
      <c r="B1134" s="242"/>
      <c r="C1134" s="244"/>
      <c r="D1134" s="246"/>
      <c r="E1134" s="237"/>
      <c r="F1134" s="237"/>
    </row>
    <row r="1135" spans="1:6" ht="15" customHeight="1" x14ac:dyDescent="0.2">
      <c r="A1135" s="241"/>
      <c r="B1135" s="242"/>
      <c r="C1135" s="245"/>
      <c r="D1135" s="246"/>
      <c r="E1135" s="237"/>
      <c r="F1135" s="237"/>
    </row>
    <row r="1136" spans="1:6" ht="24" customHeight="1" x14ac:dyDescent="0.2">
      <c r="A1136" s="39" t="s">
        <v>287</v>
      </c>
      <c r="B1136" s="196"/>
      <c r="C1136" s="207"/>
      <c r="D1136" s="207"/>
      <c r="E1136" s="237"/>
      <c r="F1136" s="237"/>
    </row>
    <row r="1137" spans="1:6" ht="14.25" customHeight="1" x14ac:dyDescent="0.2">
      <c r="A1137" s="239" t="s">
        <v>68</v>
      </c>
      <c r="B1137" s="242" t="s">
        <v>295</v>
      </c>
      <c r="C1137" s="243">
        <v>6179</v>
      </c>
      <c r="D1137" s="246">
        <v>6416</v>
      </c>
      <c r="E1137" s="237"/>
      <c r="F1137" s="237"/>
    </row>
    <row r="1138" spans="1:6" ht="14.25" customHeight="1" x14ac:dyDescent="0.2">
      <c r="A1138" s="240"/>
      <c r="B1138" s="242"/>
      <c r="C1138" s="244"/>
      <c r="D1138" s="246"/>
      <c r="E1138" s="237"/>
      <c r="F1138" s="237"/>
    </row>
    <row r="1139" spans="1:6" ht="14.25" customHeight="1" x14ac:dyDescent="0.2">
      <c r="A1139" s="241"/>
      <c r="B1139" s="242"/>
      <c r="C1139" s="245"/>
      <c r="D1139" s="246"/>
      <c r="E1139" s="237"/>
      <c r="F1139" s="237"/>
    </row>
    <row r="1140" spans="1:6" ht="21.75" customHeight="1" x14ac:dyDescent="0.2">
      <c r="A1140" s="39" t="s">
        <v>247</v>
      </c>
      <c r="B1140" s="196"/>
      <c r="C1140" s="207"/>
      <c r="D1140" s="207"/>
      <c r="E1140" s="237"/>
      <c r="F1140" s="237"/>
    </row>
    <row r="1141" spans="1:6" ht="17.25" customHeight="1" x14ac:dyDescent="0.2">
      <c r="A1141" s="239" t="s">
        <v>939</v>
      </c>
      <c r="B1141" s="242" t="s">
        <v>295</v>
      </c>
      <c r="C1141" s="243">
        <v>5406</v>
      </c>
      <c r="D1141" s="246">
        <v>5614</v>
      </c>
      <c r="E1141" s="237"/>
      <c r="F1141" s="237"/>
    </row>
    <row r="1142" spans="1:6" ht="17.25" customHeight="1" x14ac:dyDescent="0.2">
      <c r="A1142" s="240"/>
      <c r="B1142" s="242"/>
      <c r="C1142" s="244"/>
      <c r="D1142" s="246"/>
      <c r="E1142" s="237"/>
      <c r="F1142" s="237"/>
    </row>
    <row r="1143" spans="1:6" ht="17.25" customHeight="1" x14ac:dyDescent="0.2">
      <c r="A1143" s="241"/>
      <c r="B1143" s="242"/>
      <c r="C1143" s="245"/>
      <c r="D1143" s="246"/>
      <c r="E1143" s="237"/>
      <c r="F1143" s="237"/>
    </row>
    <row r="1144" spans="1:6" ht="16.5" customHeight="1" x14ac:dyDescent="0.2">
      <c r="A1144" s="239" t="s">
        <v>782</v>
      </c>
      <c r="B1144" s="254" t="s">
        <v>678</v>
      </c>
      <c r="C1144" s="246">
        <v>570</v>
      </c>
      <c r="D1144" s="246">
        <v>592</v>
      </c>
      <c r="E1144" s="237"/>
      <c r="F1144" s="237"/>
    </row>
    <row r="1145" spans="1:6" ht="16.5" customHeight="1" x14ac:dyDescent="0.2">
      <c r="A1145" s="241"/>
      <c r="B1145" s="254"/>
      <c r="C1145" s="246"/>
      <c r="D1145" s="246"/>
      <c r="E1145" s="237"/>
      <c r="F1145" s="237"/>
    </row>
    <row r="1146" spans="1:6" ht="16.5" customHeight="1" x14ac:dyDescent="0.2">
      <c r="A1146" s="247" t="s">
        <v>783</v>
      </c>
      <c r="B1146" s="242" t="s">
        <v>47</v>
      </c>
      <c r="C1146" s="246">
        <v>572</v>
      </c>
      <c r="D1146" s="246">
        <v>594</v>
      </c>
      <c r="E1146" s="237"/>
      <c r="F1146" s="237"/>
    </row>
    <row r="1147" spans="1:6" ht="16.5" customHeight="1" x14ac:dyDescent="0.2">
      <c r="A1147" s="247"/>
      <c r="B1147" s="242"/>
      <c r="C1147" s="246"/>
      <c r="D1147" s="246"/>
      <c r="E1147" s="237"/>
      <c r="F1147" s="237"/>
    </row>
    <row r="1148" spans="1:6" ht="16.5" customHeight="1" x14ac:dyDescent="0.2">
      <c r="A1148" s="257" t="s">
        <v>572</v>
      </c>
      <c r="B1148" s="242" t="s">
        <v>471</v>
      </c>
      <c r="C1148" s="243">
        <v>2172</v>
      </c>
      <c r="D1148" s="246">
        <v>2256</v>
      </c>
      <c r="E1148" s="237"/>
      <c r="F1148" s="237"/>
    </row>
    <row r="1149" spans="1:6" ht="16.5" customHeight="1" x14ac:dyDescent="0.2">
      <c r="A1149" s="255"/>
      <c r="B1149" s="242"/>
      <c r="C1149" s="244"/>
      <c r="D1149" s="246"/>
      <c r="E1149" s="237"/>
      <c r="F1149" s="237"/>
    </row>
    <row r="1150" spans="1:6" ht="16.5" customHeight="1" x14ac:dyDescent="0.2">
      <c r="A1150" s="258"/>
      <c r="B1150" s="242"/>
      <c r="C1150" s="245"/>
      <c r="D1150" s="246"/>
      <c r="E1150" s="237"/>
      <c r="F1150" s="237"/>
    </row>
    <row r="1151" spans="1:6" ht="24" customHeight="1" x14ac:dyDescent="0.2">
      <c r="A1151" s="39" t="s">
        <v>248</v>
      </c>
      <c r="B1151" s="196"/>
      <c r="C1151" s="207"/>
      <c r="D1151" s="207"/>
      <c r="E1151" s="237"/>
      <c r="F1151" s="237"/>
    </row>
    <row r="1152" spans="1:6" ht="14.25" customHeight="1" x14ac:dyDescent="0.2">
      <c r="A1152" s="247" t="s">
        <v>999</v>
      </c>
      <c r="B1152" s="242" t="s">
        <v>471</v>
      </c>
      <c r="C1152" s="243">
        <v>3620</v>
      </c>
      <c r="D1152" s="246">
        <v>3759</v>
      </c>
      <c r="E1152" s="237"/>
      <c r="F1152" s="237"/>
    </row>
    <row r="1153" spans="1:6" ht="14.25" customHeight="1" x14ac:dyDescent="0.2">
      <c r="A1153" s="247"/>
      <c r="B1153" s="242"/>
      <c r="C1153" s="244"/>
      <c r="D1153" s="246"/>
      <c r="E1153" s="237"/>
      <c r="F1153" s="237"/>
    </row>
    <row r="1154" spans="1:6" ht="14.25" customHeight="1" x14ac:dyDescent="0.2">
      <c r="A1154" s="247"/>
      <c r="B1154" s="242"/>
      <c r="C1154" s="245"/>
      <c r="D1154" s="246"/>
      <c r="E1154" s="237"/>
      <c r="F1154" s="237"/>
    </row>
    <row r="1155" spans="1:6" ht="24" customHeight="1" x14ac:dyDescent="0.2">
      <c r="A1155" s="39" t="s">
        <v>815</v>
      </c>
      <c r="B1155" s="196"/>
      <c r="C1155" s="207"/>
      <c r="D1155" s="207"/>
      <c r="E1155" s="237"/>
      <c r="F1155" s="237"/>
    </row>
    <row r="1156" spans="1:6" ht="17.25" customHeight="1" x14ac:dyDescent="0.2">
      <c r="A1156" s="239" t="s">
        <v>323</v>
      </c>
      <c r="B1156" s="242" t="s">
        <v>111</v>
      </c>
      <c r="C1156" s="243">
        <v>4827</v>
      </c>
      <c r="D1156" s="246">
        <v>5012</v>
      </c>
      <c r="E1156" s="237"/>
      <c r="F1156" s="237"/>
    </row>
    <row r="1157" spans="1:6" ht="17.25" customHeight="1" x14ac:dyDescent="0.2">
      <c r="A1157" s="240"/>
      <c r="B1157" s="242"/>
      <c r="C1157" s="244"/>
      <c r="D1157" s="246"/>
      <c r="E1157" s="237"/>
      <c r="F1157" s="237"/>
    </row>
    <row r="1158" spans="1:6" ht="17.25" customHeight="1" x14ac:dyDescent="0.2">
      <c r="A1158" s="241"/>
      <c r="B1158" s="242"/>
      <c r="C1158" s="245"/>
      <c r="D1158" s="246"/>
      <c r="E1158" s="237"/>
      <c r="F1158" s="237"/>
    </row>
    <row r="1159" spans="1:6" ht="27" customHeight="1" x14ac:dyDescent="0.2">
      <c r="A1159" s="39" t="s">
        <v>1000</v>
      </c>
      <c r="B1159" s="204" t="s">
        <v>678</v>
      </c>
      <c r="C1159" s="207">
        <v>499</v>
      </c>
      <c r="D1159" s="207">
        <v>518</v>
      </c>
      <c r="E1159" s="237"/>
      <c r="F1159" s="237"/>
    </row>
    <row r="1160" spans="1:6" ht="17.25" customHeight="1" x14ac:dyDescent="0.2">
      <c r="A1160" s="247" t="s">
        <v>784</v>
      </c>
      <c r="B1160" s="242" t="s">
        <v>295</v>
      </c>
      <c r="C1160" s="243">
        <v>2414</v>
      </c>
      <c r="D1160" s="246">
        <v>2506</v>
      </c>
      <c r="E1160" s="237"/>
      <c r="F1160" s="237"/>
    </row>
    <row r="1161" spans="1:6" ht="17.25" customHeight="1" x14ac:dyDescent="0.2">
      <c r="A1161" s="247"/>
      <c r="B1161" s="242"/>
      <c r="C1161" s="244"/>
      <c r="D1161" s="246"/>
      <c r="E1161" s="237"/>
      <c r="F1161" s="237"/>
    </row>
    <row r="1162" spans="1:6" ht="17.25" customHeight="1" x14ac:dyDescent="0.2">
      <c r="A1162" s="247"/>
      <c r="B1162" s="242"/>
      <c r="C1162" s="245"/>
      <c r="D1162" s="246"/>
      <c r="E1162" s="237"/>
      <c r="F1162" s="237"/>
    </row>
    <row r="1163" spans="1:6" ht="15" customHeight="1" x14ac:dyDescent="0.2">
      <c r="A1163" s="239" t="s">
        <v>1088</v>
      </c>
      <c r="B1163" s="242" t="s">
        <v>728</v>
      </c>
      <c r="C1163" s="243">
        <v>302</v>
      </c>
      <c r="D1163" s="246">
        <v>313</v>
      </c>
      <c r="E1163" s="237"/>
      <c r="F1163" s="237"/>
    </row>
    <row r="1164" spans="1:6" ht="15" customHeight="1" x14ac:dyDescent="0.2">
      <c r="A1164" s="240"/>
      <c r="B1164" s="242"/>
      <c r="C1164" s="244"/>
      <c r="D1164" s="246"/>
      <c r="E1164" s="237"/>
      <c r="F1164" s="237"/>
    </row>
    <row r="1165" spans="1:6" ht="15" customHeight="1" x14ac:dyDescent="0.2">
      <c r="A1165" s="241"/>
      <c r="B1165" s="242"/>
      <c r="C1165" s="245"/>
      <c r="D1165" s="246"/>
      <c r="E1165" s="237"/>
      <c r="F1165" s="237"/>
    </row>
    <row r="1166" spans="1:6" ht="10.5" customHeight="1" x14ac:dyDescent="0.2">
      <c r="A1166" s="254" t="s">
        <v>1195</v>
      </c>
      <c r="B1166" s="242" t="s">
        <v>728</v>
      </c>
      <c r="C1166" s="243">
        <v>483</v>
      </c>
      <c r="D1166" s="246">
        <v>501</v>
      </c>
      <c r="E1166" s="237"/>
      <c r="F1166" s="237"/>
    </row>
    <row r="1167" spans="1:6" ht="10.5" customHeight="1" x14ac:dyDescent="0.2">
      <c r="A1167" s="254"/>
      <c r="B1167" s="242"/>
      <c r="C1167" s="244"/>
      <c r="D1167" s="246"/>
      <c r="E1167" s="237"/>
      <c r="F1167" s="237"/>
    </row>
    <row r="1168" spans="1:6" ht="10.5" customHeight="1" x14ac:dyDescent="0.2">
      <c r="A1168" s="254"/>
      <c r="B1168" s="242"/>
      <c r="C1168" s="245"/>
      <c r="D1168" s="246"/>
      <c r="E1168" s="237"/>
      <c r="F1168" s="237"/>
    </row>
    <row r="1169" spans="1:6" ht="15" customHeight="1" x14ac:dyDescent="0.2">
      <c r="A1169" s="247" t="s">
        <v>420</v>
      </c>
      <c r="B1169" s="242" t="s">
        <v>202</v>
      </c>
      <c r="C1169" s="243">
        <v>2172</v>
      </c>
      <c r="D1169" s="246">
        <v>2256</v>
      </c>
      <c r="E1169" s="237"/>
      <c r="F1169" s="237"/>
    </row>
    <row r="1170" spans="1:6" ht="15" customHeight="1" x14ac:dyDescent="0.2">
      <c r="A1170" s="247"/>
      <c r="B1170" s="242"/>
      <c r="C1170" s="244"/>
      <c r="D1170" s="246"/>
      <c r="E1170" s="237"/>
      <c r="F1170" s="237"/>
    </row>
    <row r="1171" spans="1:6" ht="15" customHeight="1" x14ac:dyDescent="0.2">
      <c r="A1171" s="247"/>
      <c r="B1171" s="242"/>
      <c r="C1171" s="245"/>
      <c r="D1171" s="246"/>
      <c r="E1171" s="237"/>
      <c r="F1171" s="237"/>
    </row>
    <row r="1172" spans="1:6" ht="15" customHeight="1" x14ac:dyDescent="0.2">
      <c r="A1172" s="257" t="s">
        <v>838</v>
      </c>
      <c r="B1172" s="248" t="s">
        <v>100</v>
      </c>
      <c r="C1172" s="246">
        <v>1350</v>
      </c>
      <c r="D1172" s="246"/>
      <c r="E1172" s="237"/>
      <c r="F1172" s="237"/>
    </row>
    <row r="1173" spans="1:6" ht="15" customHeight="1" x14ac:dyDescent="0.2">
      <c r="A1173" s="258"/>
      <c r="B1173" s="250"/>
      <c r="C1173" s="246"/>
      <c r="D1173" s="246"/>
      <c r="E1173" s="237"/>
      <c r="F1173" s="237"/>
    </row>
    <row r="1174" spans="1:6" ht="24" customHeight="1" x14ac:dyDescent="0.2">
      <c r="A1174" s="239" t="s">
        <v>129</v>
      </c>
      <c r="B1174" s="248" t="s">
        <v>120</v>
      </c>
      <c r="C1174" s="246">
        <v>354</v>
      </c>
      <c r="D1174" s="246">
        <v>368</v>
      </c>
      <c r="E1174" s="237"/>
      <c r="F1174" s="237"/>
    </row>
    <row r="1175" spans="1:6" ht="24" customHeight="1" x14ac:dyDescent="0.2">
      <c r="A1175" s="241"/>
      <c r="B1175" s="250"/>
      <c r="C1175" s="246"/>
      <c r="D1175" s="246"/>
      <c r="E1175" s="237"/>
      <c r="F1175" s="237"/>
    </row>
    <row r="1176" spans="1:6" ht="24" customHeight="1" x14ac:dyDescent="0.2">
      <c r="A1176" s="239" t="s">
        <v>131</v>
      </c>
      <c r="B1176" s="248" t="s">
        <v>120</v>
      </c>
      <c r="C1176" s="246">
        <v>295</v>
      </c>
      <c r="D1176" s="246">
        <v>307</v>
      </c>
      <c r="E1176" s="237"/>
      <c r="F1176" s="237"/>
    </row>
    <row r="1177" spans="1:6" ht="24" customHeight="1" x14ac:dyDescent="0.2">
      <c r="A1177" s="241"/>
      <c r="B1177" s="250"/>
      <c r="C1177" s="246"/>
      <c r="D1177" s="246"/>
      <c r="E1177" s="237"/>
      <c r="F1177" s="237"/>
    </row>
    <row r="1178" spans="1:6" ht="22.5" customHeight="1" x14ac:dyDescent="0.2">
      <c r="A1178" s="284" t="s">
        <v>132</v>
      </c>
      <c r="B1178" s="248" t="s">
        <v>730</v>
      </c>
      <c r="C1178" s="246">
        <v>354</v>
      </c>
      <c r="D1178" s="246">
        <v>368</v>
      </c>
      <c r="E1178" s="237"/>
      <c r="F1178" s="237"/>
    </row>
    <row r="1179" spans="1:6" ht="22.5" customHeight="1" x14ac:dyDescent="0.2">
      <c r="A1179" s="285"/>
      <c r="B1179" s="250"/>
      <c r="C1179" s="246"/>
      <c r="D1179" s="246"/>
      <c r="E1179" s="237"/>
      <c r="F1179" s="237"/>
    </row>
    <row r="1180" spans="1:6" ht="22.5" customHeight="1" x14ac:dyDescent="0.2">
      <c r="A1180" s="239" t="s">
        <v>133</v>
      </c>
      <c r="B1180" s="248" t="s">
        <v>120</v>
      </c>
      <c r="C1180" s="246">
        <v>473</v>
      </c>
      <c r="D1180" s="246">
        <v>491</v>
      </c>
      <c r="E1180" s="237"/>
      <c r="F1180" s="237"/>
    </row>
    <row r="1181" spans="1:6" ht="22.5" customHeight="1" x14ac:dyDescent="0.2">
      <c r="A1181" s="241"/>
      <c r="B1181" s="250"/>
      <c r="C1181" s="246"/>
      <c r="D1181" s="246"/>
      <c r="E1181" s="237"/>
      <c r="F1181" s="237"/>
    </row>
    <row r="1182" spans="1:6" ht="22.5" customHeight="1" x14ac:dyDescent="0.2">
      <c r="A1182" s="239" t="s">
        <v>134</v>
      </c>
      <c r="B1182" s="248" t="s">
        <v>379</v>
      </c>
      <c r="C1182" s="246">
        <v>295</v>
      </c>
      <c r="D1182" s="246">
        <v>307</v>
      </c>
      <c r="E1182" s="237"/>
      <c r="F1182" s="237"/>
    </row>
    <row r="1183" spans="1:6" ht="22.5" customHeight="1" x14ac:dyDescent="0.2">
      <c r="A1183" s="241"/>
      <c r="B1183" s="250"/>
      <c r="C1183" s="246"/>
      <c r="D1183" s="246"/>
      <c r="E1183" s="237"/>
      <c r="F1183" s="237"/>
    </row>
    <row r="1184" spans="1:6" ht="18" customHeight="1" x14ac:dyDescent="0.2">
      <c r="A1184" s="239" t="s">
        <v>135</v>
      </c>
      <c r="B1184" s="248" t="s">
        <v>730</v>
      </c>
      <c r="C1184" s="261">
        <v>236</v>
      </c>
      <c r="D1184" s="246">
        <v>245</v>
      </c>
      <c r="E1184" s="237"/>
      <c r="F1184" s="237"/>
    </row>
    <row r="1185" spans="1:6" ht="18" customHeight="1" x14ac:dyDescent="0.2">
      <c r="A1185" s="241"/>
      <c r="B1185" s="250"/>
      <c r="C1185" s="261"/>
      <c r="D1185" s="246"/>
      <c r="E1185" s="237"/>
      <c r="F1185" s="237"/>
    </row>
    <row r="1186" spans="1:6" ht="22.5" customHeight="1" x14ac:dyDescent="0.2">
      <c r="A1186" s="239" t="s">
        <v>136</v>
      </c>
      <c r="B1186" s="248" t="s">
        <v>730</v>
      </c>
      <c r="C1186" s="261">
        <v>236</v>
      </c>
      <c r="D1186" s="246">
        <v>245</v>
      </c>
      <c r="E1186" s="237"/>
      <c r="F1186" s="237"/>
    </row>
    <row r="1187" spans="1:6" ht="22.5" customHeight="1" x14ac:dyDescent="0.2">
      <c r="A1187" s="241"/>
      <c r="B1187" s="250"/>
      <c r="C1187" s="261"/>
      <c r="D1187" s="246"/>
      <c r="E1187" s="237"/>
      <c r="F1187" s="237"/>
    </row>
    <row r="1188" spans="1:6" ht="17.25" customHeight="1" x14ac:dyDescent="0.2">
      <c r="A1188" s="239" t="s">
        <v>137</v>
      </c>
      <c r="B1188" s="248" t="s">
        <v>730</v>
      </c>
      <c r="C1188" s="261">
        <v>236</v>
      </c>
      <c r="D1188" s="246">
        <v>245</v>
      </c>
      <c r="E1188" s="237"/>
      <c r="F1188" s="237"/>
    </row>
    <row r="1189" spans="1:6" ht="17.25" customHeight="1" x14ac:dyDescent="0.2">
      <c r="A1189" s="241"/>
      <c r="B1189" s="250"/>
      <c r="C1189" s="261"/>
      <c r="D1189" s="246"/>
      <c r="E1189" s="237"/>
      <c r="F1189" s="237"/>
    </row>
    <row r="1190" spans="1:6" ht="22.5" customHeight="1" x14ac:dyDescent="0.2">
      <c r="A1190" s="239" t="s">
        <v>138</v>
      </c>
      <c r="B1190" s="248" t="s">
        <v>730</v>
      </c>
      <c r="C1190" s="261">
        <v>98</v>
      </c>
      <c r="D1190" s="246">
        <v>102</v>
      </c>
      <c r="E1190" s="237"/>
      <c r="F1190" s="237"/>
    </row>
    <row r="1191" spans="1:6" ht="22.5" customHeight="1" x14ac:dyDescent="0.2">
      <c r="A1191" s="241"/>
      <c r="B1191" s="250"/>
      <c r="C1191" s="261"/>
      <c r="D1191" s="246"/>
      <c r="E1191" s="237"/>
      <c r="F1191" s="237"/>
    </row>
    <row r="1192" spans="1:6" ht="22.5" customHeight="1" x14ac:dyDescent="0.2">
      <c r="A1192" s="239" t="s">
        <v>139</v>
      </c>
      <c r="B1192" s="248" t="s">
        <v>1032</v>
      </c>
      <c r="C1192" s="261">
        <v>236</v>
      </c>
      <c r="D1192" s="246">
        <v>245</v>
      </c>
      <c r="E1192" s="237"/>
      <c r="F1192" s="237"/>
    </row>
    <row r="1193" spans="1:6" ht="22.5" customHeight="1" x14ac:dyDescent="0.2">
      <c r="A1193" s="241"/>
      <c r="B1193" s="250"/>
      <c r="C1193" s="261"/>
      <c r="D1193" s="246"/>
      <c r="E1193" s="237"/>
      <c r="F1193" s="237"/>
    </row>
    <row r="1194" spans="1:6" ht="22.5" customHeight="1" x14ac:dyDescent="0.2">
      <c r="A1194" s="239" t="s">
        <v>569</v>
      </c>
      <c r="B1194" s="248" t="s">
        <v>379</v>
      </c>
      <c r="C1194" s="261">
        <v>295</v>
      </c>
      <c r="D1194" s="246">
        <v>307</v>
      </c>
      <c r="E1194" s="237"/>
      <c r="F1194" s="237"/>
    </row>
    <row r="1195" spans="1:6" ht="22.5" customHeight="1" x14ac:dyDescent="0.2">
      <c r="A1195" s="241"/>
      <c r="B1195" s="250"/>
      <c r="C1195" s="261"/>
      <c r="D1195" s="246"/>
      <c r="E1195" s="237"/>
      <c r="F1195" s="237"/>
    </row>
    <row r="1196" spans="1:6" ht="22.5" customHeight="1" x14ac:dyDescent="0.2">
      <c r="A1196" s="239" t="s">
        <v>570</v>
      </c>
      <c r="B1196" s="248" t="s">
        <v>379</v>
      </c>
      <c r="C1196" s="261">
        <v>473</v>
      </c>
      <c r="D1196" s="246">
        <v>491</v>
      </c>
      <c r="E1196" s="237"/>
      <c r="F1196" s="237"/>
    </row>
    <row r="1197" spans="1:6" ht="22.5" customHeight="1" x14ac:dyDescent="0.2">
      <c r="A1197" s="241"/>
      <c r="B1197" s="250"/>
      <c r="C1197" s="261"/>
      <c r="D1197" s="246"/>
      <c r="E1197" s="237"/>
      <c r="F1197" s="237"/>
    </row>
    <row r="1198" spans="1:6" ht="22.5" customHeight="1" x14ac:dyDescent="0.2">
      <c r="A1198" s="239" t="s">
        <v>83</v>
      </c>
      <c r="B1198" s="248" t="s">
        <v>379</v>
      </c>
      <c r="C1198" s="261">
        <v>295</v>
      </c>
      <c r="D1198" s="246">
        <v>307</v>
      </c>
      <c r="E1198" s="237"/>
      <c r="F1198" s="237"/>
    </row>
    <row r="1199" spans="1:6" ht="22.5" customHeight="1" x14ac:dyDescent="0.2">
      <c r="A1199" s="241"/>
      <c r="B1199" s="250"/>
      <c r="C1199" s="261"/>
      <c r="D1199" s="246"/>
      <c r="E1199" s="237"/>
      <c r="F1199" s="237"/>
    </row>
    <row r="1200" spans="1:6" ht="22.5" customHeight="1" x14ac:dyDescent="0.2">
      <c r="A1200" s="239" t="s">
        <v>255</v>
      </c>
      <c r="B1200" s="248" t="s">
        <v>256</v>
      </c>
      <c r="C1200" s="261">
        <v>1181</v>
      </c>
      <c r="D1200" s="246">
        <v>1227</v>
      </c>
      <c r="E1200" s="237"/>
      <c r="F1200" s="237"/>
    </row>
    <row r="1201" spans="1:6" ht="22.5" customHeight="1" x14ac:dyDescent="0.2">
      <c r="A1201" s="241"/>
      <c r="B1201" s="250"/>
      <c r="C1201" s="261"/>
      <c r="D1201" s="246"/>
      <c r="E1201" s="237"/>
      <c r="F1201" s="237"/>
    </row>
    <row r="1202" spans="1:6" ht="22.5" customHeight="1" x14ac:dyDescent="0.2">
      <c r="A1202" s="239" t="s">
        <v>257</v>
      </c>
      <c r="B1202" s="248" t="s">
        <v>730</v>
      </c>
      <c r="C1202" s="261">
        <v>236</v>
      </c>
      <c r="D1202" s="246">
        <v>245</v>
      </c>
      <c r="E1202" s="237"/>
      <c r="F1202" s="237"/>
    </row>
    <row r="1203" spans="1:6" ht="22.5" customHeight="1" x14ac:dyDescent="0.2">
      <c r="A1203" s="241"/>
      <c r="B1203" s="250"/>
      <c r="C1203" s="261"/>
      <c r="D1203" s="246"/>
      <c r="E1203" s="237"/>
      <c r="F1203" s="237"/>
    </row>
    <row r="1204" spans="1:6" ht="34.5" customHeight="1" x14ac:dyDescent="0.2">
      <c r="A1204" s="118" t="s">
        <v>421</v>
      </c>
      <c r="D1204" s="207"/>
      <c r="E1204" s="237"/>
      <c r="F1204" s="237"/>
    </row>
    <row r="1205" spans="1:6" ht="15.75" customHeight="1" x14ac:dyDescent="0.2">
      <c r="A1205" s="239" t="s">
        <v>759</v>
      </c>
      <c r="B1205" s="248" t="s">
        <v>295</v>
      </c>
      <c r="C1205" s="262">
        <v>4237</v>
      </c>
      <c r="D1205" s="246">
        <v>4400</v>
      </c>
      <c r="E1205" s="237"/>
      <c r="F1205" s="237"/>
    </row>
    <row r="1206" spans="1:6" ht="15.75" customHeight="1" x14ac:dyDescent="0.2">
      <c r="A1206" s="240"/>
      <c r="B1206" s="249"/>
      <c r="C1206" s="278"/>
      <c r="D1206" s="246"/>
      <c r="E1206" s="237"/>
      <c r="F1206" s="237"/>
    </row>
    <row r="1207" spans="1:6" ht="15.75" customHeight="1" x14ac:dyDescent="0.2">
      <c r="A1207" s="241"/>
      <c r="B1207" s="250"/>
      <c r="C1207" s="273"/>
      <c r="D1207" s="246"/>
      <c r="E1207" s="237"/>
      <c r="F1207" s="237"/>
    </row>
    <row r="1208" spans="1:6" ht="28.5" customHeight="1" x14ac:dyDescent="0.2">
      <c r="A1208" s="259" t="s">
        <v>816</v>
      </c>
      <c r="B1208" s="276"/>
      <c r="C1208" s="219"/>
      <c r="D1208" s="207"/>
      <c r="E1208" s="237"/>
      <c r="F1208" s="237"/>
    </row>
    <row r="1209" spans="1:6" ht="17.25" customHeight="1" x14ac:dyDescent="0.2">
      <c r="A1209" s="239" t="s">
        <v>760</v>
      </c>
      <c r="B1209" s="248" t="s">
        <v>295</v>
      </c>
      <c r="C1209" s="262">
        <v>4843</v>
      </c>
      <c r="D1209" s="246">
        <v>5029</v>
      </c>
      <c r="E1209" s="237"/>
      <c r="F1209" s="237"/>
    </row>
    <row r="1210" spans="1:6" ht="17.25" customHeight="1" x14ac:dyDescent="0.2">
      <c r="A1210" s="240"/>
      <c r="B1210" s="249"/>
      <c r="C1210" s="278"/>
      <c r="D1210" s="246"/>
      <c r="E1210" s="237"/>
      <c r="F1210" s="237"/>
    </row>
    <row r="1211" spans="1:6" ht="17.25" customHeight="1" x14ac:dyDescent="0.2">
      <c r="A1211" s="241"/>
      <c r="B1211" s="250"/>
      <c r="C1211" s="273"/>
      <c r="D1211" s="246"/>
      <c r="E1211" s="237"/>
      <c r="F1211" s="237"/>
    </row>
    <row r="1212" spans="1:6" ht="29.25" customHeight="1" x14ac:dyDescent="0.2">
      <c r="A1212" s="259" t="s">
        <v>816</v>
      </c>
      <c r="B1212" s="276"/>
      <c r="C1212" s="219"/>
      <c r="D1212" s="207"/>
      <c r="E1212" s="237"/>
      <c r="F1212" s="237"/>
    </row>
    <row r="1213" spans="1:6" ht="12.75" customHeight="1" x14ac:dyDescent="0.2">
      <c r="A1213" s="239" t="s">
        <v>1001</v>
      </c>
      <c r="B1213" s="248" t="s">
        <v>295</v>
      </c>
      <c r="C1213" s="262">
        <v>4843</v>
      </c>
      <c r="D1213" s="246">
        <v>5029</v>
      </c>
      <c r="E1213" s="237"/>
      <c r="F1213" s="237"/>
    </row>
    <row r="1214" spans="1:6" ht="12.75" customHeight="1" x14ac:dyDescent="0.2">
      <c r="A1214" s="240"/>
      <c r="B1214" s="249"/>
      <c r="C1214" s="278"/>
      <c r="D1214" s="246"/>
      <c r="E1214" s="237"/>
      <c r="F1214" s="237"/>
    </row>
    <row r="1215" spans="1:6" ht="12.75" customHeight="1" x14ac:dyDescent="0.2">
      <c r="A1215" s="241"/>
      <c r="B1215" s="250"/>
      <c r="C1215" s="273"/>
      <c r="D1215" s="246"/>
      <c r="E1215" s="237"/>
      <c r="F1215" s="237"/>
    </row>
    <row r="1216" spans="1:6" ht="18" customHeight="1" x14ac:dyDescent="0.2">
      <c r="A1216" s="239" t="s">
        <v>533</v>
      </c>
      <c r="B1216" s="248" t="s">
        <v>590</v>
      </c>
      <c r="C1216" s="262">
        <v>1181</v>
      </c>
      <c r="D1216" s="246">
        <v>1226</v>
      </c>
      <c r="E1216" s="237"/>
      <c r="F1216" s="237"/>
    </row>
    <row r="1217" spans="1:6" ht="18" customHeight="1" x14ac:dyDescent="0.2">
      <c r="A1217" s="241"/>
      <c r="B1217" s="250"/>
      <c r="C1217" s="273"/>
      <c r="D1217" s="246"/>
      <c r="E1217" s="237"/>
      <c r="F1217" s="237"/>
    </row>
    <row r="1218" spans="1:6" ht="14.25" customHeight="1" x14ac:dyDescent="0.2">
      <c r="A1218" s="242" t="s">
        <v>534</v>
      </c>
      <c r="B1218" s="248" t="s">
        <v>590</v>
      </c>
      <c r="C1218" s="262">
        <v>1350</v>
      </c>
      <c r="D1218" s="246">
        <v>1401</v>
      </c>
      <c r="E1218" s="237"/>
      <c r="F1218" s="237"/>
    </row>
    <row r="1219" spans="1:6" ht="14.25" customHeight="1" x14ac:dyDescent="0.2">
      <c r="A1219" s="242"/>
      <c r="B1219" s="250"/>
      <c r="C1219" s="273"/>
      <c r="D1219" s="246"/>
      <c r="E1219" s="237"/>
      <c r="F1219" s="237"/>
    </row>
    <row r="1220" spans="1:6" ht="14.25" customHeight="1" x14ac:dyDescent="0.2">
      <c r="A1220" s="242" t="s">
        <v>535</v>
      </c>
      <c r="B1220" s="248" t="s">
        <v>590</v>
      </c>
      <c r="C1220" s="262">
        <v>2699</v>
      </c>
      <c r="D1220" s="246">
        <v>2803</v>
      </c>
      <c r="E1220" s="237"/>
      <c r="F1220" s="237"/>
    </row>
    <row r="1221" spans="1:6" ht="14.25" customHeight="1" x14ac:dyDescent="0.2">
      <c r="A1221" s="242"/>
      <c r="B1221" s="250"/>
      <c r="C1221" s="273"/>
      <c r="D1221" s="246"/>
      <c r="E1221" s="237"/>
      <c r="F1221" s="237"/>
    </row>
    <row r="1222" spans="1:6" ht="14.25" customHeight="1" x14ac:dyDescent="0.2">
      <c r="A1222" s="242" t="s">
        <v>33</v>
      </c>
      <c r="B1222" s="248" t="s">
        <v>590</v>
      </c>
      <c r="C1222" s="262">
        <v>4049</v>
      </c>
      <c r="D1222" s="246">
        <v>4204</v>
      </c>
      <c r="E1222" s="237"/>
      <c r="F1222" s="237"/>
    </row>
    <row r="1223" spans="1:6" ht="14.25" customHeight="1" x14ac:dyDescent="0.2">
      <c r="A1223" s="242"/>
      <c r="B1223" s="250"/>
      <c r="C1223" s="273"/>
      <c r="D1223" s="246"/>
      <c r="E1223" s="237"/>
      <c r="F1223" s="237"/>
    </row>
    <row r="1224" spans="1:6" ht="14.25" customHeight="1" x14ac:dyDescent="0.2">
      <c r="A1224" s="242" t="s">
        <v>536</v>
      </c>
      <c r="B1224" s="248" t="s">
        <v>590</v>
      </c>
      <c r="C1224" s="262">
        <v>5398</v>
      </c>
      <c r="D1224" s="246">
        <v>5605</v>
      </c>
      <c r="E1224" s="237"/>
      <c r="F1224" s="237"/>
    </row>
    <row r="1225" spans="1:6" ht="14.25" customHeight="1" x14ac:dyDescent="0.2">
      <c r="A1225" s="242"/>
      <c r="B1225" s="250"/>
      <c r="C1225" s="273"/>
      <c r="D1225" s="246"/>
      <c r="E1225" s="237"/>
      <c r="F1225" s="237"/>
    </row>
    <row r="1226" spans="1:6" ht="14.25" customHeight="1" x14ac:dyDescent="0.2">
      <c r="A1226" s="242" t="s">
        <v>537</v>
      </c>
      <c r="B1226" s="248" t="s">
        <v>590</v>
      </c>
      <c r="C1226" s="262">
        <v>6748</v>
      </c>
      <c r="D1226" s="246">
        <v>7007</v>
      </c>
      <c r="E1226" s="237"/>
      <c r="F1226" s="237"/>
    </row>
    <row r="1227" spans="1:6" ht="14.25" customHeight="1" x14ac:dyDescent="0.2">
      <c r="A1227" s="242"/>
      <c r="B1227" s="250"/>
      <c r="C1227" s="273"/>
      <c r="D1227" s="246"/>
      <c r="E1227" s="237"/>
      <c r="F1227" s="237"/>
    </row>
    <row r="1228" spans="1:6" ht="14.25" customHeight="1" x14ac:dyDescent="0.2">
      <c r="A1228" s="242" t="s">
        <v>538</v>
      </c>
      <c r="B1228" s="248" t="s">
        <v>590</v>
      </c>
      <c r="C1228" s="262">
        <v>9447</v>
      </c>
      <c r="D1228" s="246">
        <v>9810</v>
      </c>
      <c r="E1228" s="237"/>
      <c r="F1228" s="237"/>
    </row>
    <row r="1229" spans="1:6" ht="14.25" customHeight="1" x14ac:dyDescent="0.2">
      <c r="A1229" s="242"/>
      <c r="B1229" s="250"/>
      <c r="C1229" s="273"/>
      <c r="D1229" s="246"/>
      <c r="E1229" s="237"/>
      <c r="F1229" s="237"/>
    </row>
    <row r="1230" spans="1:6" ht="45" customHeight="1" x14ac:dyDescent="0.2">
      <c r="A1230" s="33" t="s">
        <v>1002</v>
      </c>
      <c r="B1230" s="196" t="s">
        <v>101</v>
      </c>
      <c r="C1230" s="236"/>
      <c r="D1230" s="207"/>
      <c r="E1230" s="237"/>
      <c r="F1230" s="237"/>
    </row>
    <row r="1231" spans="1:6" ht="27" customHeight="1" x14ac:dyDescent="0.2">
      <c r="A1231" s="32" t="s">
        <v>1003</v>
      </c>
      <c r="B1231" s="196" t="s">
        <v>101</v>
      </c>
      <c r="C1231" s="231">
        <v>197</v>
      </c>
      <c r="D1231" s="207">
        <v>205</v>
      </c>
      <c r="E1231" s="237"/>
      <c r="F1231" s="237"/>
    </row>
    <row r="1232" spans="1:6" ht="27" customHeight="1" x14ac:dyDescent="0.2">
      <c r="A1232" s="32" t="s">
        <v>539</v>
      </c>
      <c r="B1232" s="196" t="s">
        <v>101</v>
      </c>
      <c r="C1232" s="231">
        <v>365</v>
      </c>
      <c r="D1232" s="207">
        <v>379</v>
      </c>
      <c r="E1232" s="237"/>
      <c r="F1232" s="237"/>
    </row>
    <row r="1233" spans="1:6" ht="27" customHeight="1" x14ac:dyDescent="0.2">
      <c r="A1233" s="33" t="s">
        <v>540</v>
      </c>
      <c r="B1233" s="196" t="s">
        <v>101</v>
      </c>
      <c r="C1233" s="234">
        <v>529</v>
      </c>
      <c r="D1233" s="207">
        <v>549</v>
      </c>
      <c r="E1233" s="237"/>
      <c r="F1233" s="237"/>
    </row>
    <row r="1234" spans="1:6" ht="33" customHeight="1" x14ac:dyDescent="0.2">
      <c r="A1234" s="39" t="s">
        <v>393</v>
      </c>
      <c r="B1234" s="78"/>
      <c r="C1234" s="234"/>
      <c r="D1234" s="207"/>
      <c r="E1234" s="237"/>
      <c r="F1234" s="237"/>
    </row>
    <row r="1235" spans="1:6" ht="12" customHeight="1" x14ac:dyDescent="0.2">
      <c r="A1235" s="268" t="s">
        <v>368</v>
      </c>
      <c r="B1235" s="248" t="s">
        <v>469</v>
      </c>
      <c r="C1235" s="262">
        <v>2772</v>
      </c>
      <c r="D1235" s="246">
        <v>2879</v>
      </c>
      <c r="E1235" s="237"/>
      <c r="F1235" s="237"/>
    </row>
    <row r="1236" spans="1:6" ht="12" customHeight="1" x14ac:dyDescent="0.2">
      <c r="A1236" s="269"/>
      <c r="B1236" s="249"/>
      <c r="C1236" s="278"/>
      <c r="D1236" s="246"/>
      <c r="E1236" s="237"/>
      <c r="F1236" s="237"/>
    </row>
    <row r="1237" spans="1:6" ht="12" customHeight="1" x14ac:dyDescent="0.2">
      <c r="A1237" s="270"/>
      <c r="B1237" s="250"/>
      <c r="C1237" s="273"/>
      <c r="D1237" s="246"/>
      <c r="E1237" s="237"/>
      <c r="F1237" s="237"/>
    </row>
    <row r="1238" spans="1:6" ht="12" customHeight="1" x14ac:dyDescent="0.2">
      <c r="A1238" s="268" t="s">
        <v>541</v>
      </c>
      <c r="B1238" s="248" t="s">
        <v>469</v>
      </c>
      <c r="C1238" s="243">
        <v>3462</v>
      </c>
      <c r="D1238" s="246">
        <v>3595</v>
      </c>
      <c r="E1238" s="237"/>
      <c r="F1238" s="237"/>
    </row>
    <row r="1239" spans="1:6" ht="12" customHeight="1" x14ac:dyDescent="0.2">
      <c r="A1239" s="269"/>
      <c r="B1239" s="249"/>
      <c r="C1239" s="244"/>
      <c r="D1239" s="246"/>
      <c r="E1239" s="237"/>
      <c r="F1239" s="237"/>
    </row>
    <row r="1240" spans="1:6" ht="12" customHeight="1" x14ac:dyDescent="0.2">
      <c r="A1240" s="270"/>
      <c r="B1240" s="250"/>
      <c r="C1240" s="245"/>
      <c r="D1240" s="246"/>
      <c r="E1240" s="237"/>
      <c r="F1240" s="237"/>
    </row>
    <row r="1241" spans="1:6" ht="12" customHeight="1" x14ac:dyDescent="0.2">
      <c r="A1241" s="268" t="s">
        <v>894</v>
      </c>
      <c r="B1241" s="248" t="s">
        <v>469</v>
      </c>
      <c r="C1241" s="243">
        <v>4165</v>
      </c>
      <c r="D1241" s="246">
        <v>4325</v>
      </c>
      <c r="E1241" s="237"/>
      <c r="F1241" s="237"/>
    </row>
    <row r="1242" spans="1:6" ht="12" customHeight="1" x14ac:dyDescent="0.2">
      <c r="A1242" s="269"/>
      <c r="B1242" s="249"/>
      <c r="C1242" s="244"/>
      <c r="D1242" s="246"/>
      <c r="E1242" s="237"/>
      <c r="F1242" s="237"/>
    </row>
    <row r="1243" spans="1:6" ht="12" customHeight="1" x14ac:dyDescent="0.2">
      <c r="A1243" s="270"/>
      <c r="B1243" s="250"/>
      <c r="C1243" s="245"/>
      <c r="D1243" s="246"/>
      <c r="E1243" s="237"/>
      <c r="F1243" s="237"/>
    </row>
    <row r="1244" spans="1:6" ht="12" customHeight="1" x14ac:dyDescent="0.2">
      <c r="A1244" s="268" t="s">
        <v>895</v>
      </c>
      <c r="B1244" s="248" t="s">
        <v>469</v>
      </c>
      <c r="C1244" s="243">
        <v>4867</v>
      </c>
      <c r="D1244" s="246">
        <v>5054</v>
      </c>
      <c r="E1244" s="237"/>
      <c r="F1244" s="237"/>
    </row>
    <row r="1245" spans="1:6" ht="12" customHeight="1" x14ac:dyDescent="0.2">
      <c r="A1245" s="269"/>
      <c r="B1245" s="249"/>
      <c r="C1245" s="244"/>
      <c r="D1245" s="246"/>
      <c r="E1245" s="237"/>
      <c r="F1245" s="237"/>
    </row>
    <row r="1246" spans="1:6" ht="12" customHeight="1" x14ac:dyDescent="0.2">
      <c r="A1246" s="270"/>
      <c r="B1246" s="250"/>
      <c r="C1246" s="245"/>
      <c r="D1246" s="246"/>
      <c r="E1246" s="237"/>
      <c r="F1246" s="237"/>
    </row>
    <row r="1247" spans="1:6" ht="39.75" customHeight="1" x14ac:dyDescent="0.2">
      <c r="A1247" s="33" t="s">
        <v>785</v>
      </c>
      <c r="B1247" s="196" t="s">
        <v>590</v>
      </c>
      <c r="C1247" s="207"/>
      <c r="D1247" s="207"/>
      <c r="E1247" s="237"/>
      <c r="F1247" s="237"/>
    </row>
    <row r="1248" spans="1:6" ht="11.25" customHeight="1" x14ac:dyDescent="0.2">
      <c r="A1248" s="268" t="s">
        <v>368</v>
      </c>
      <c r="B1248" s="248" t="s">
        <v>590</v>
      </c>
      <c r="C1248" s="243">
        <v>3341</v>
      </c>
      <c r="D1248" s="246">
        <v>3470</v>
      </c>
      <c r="E1248" s="237"/>
      <c r="F1248" s="237"/>
    </row>
    <row r="1249" spans="1:6" ht="11.25" customHeight="1" x14ac:dyDescent="0.2">
      <c r="A1249" s="269"/>
      <c r="B1249" s="249"/>
      <c r="C1249" s="244"/>
      <c r="D1249" s="246"/>
      <c r="E1249" s="237"/>
      <c r="F1249" s="237"/>
    </row>
    <row r="1250" spans="1:6" ht="11.25" customHeight="1" x14ac:dyDescent="0.2">
      <c r="A1250" s="270"/>
      <c r="B1250" s="250"/>
      <c r="C1250" s="245"/>
      <c r="D1250" s="246"/>
      <c r="E1250" s="237"/>
      <c r="F1250" s="237"/>
    </row>
    <row r="1251" spans="1:6" ht="11.25" customHeight="1" x14ac:dyDescent="0.2">
      <c r="A1251" s="268" t="s">
        <v>541</v>
      </c>
      <c r="B1251" s="248" t="s">
        <v>590</v>
      </c>
      <c r="C1251" s="243">
        <v>4988</v>
      </c>
      <c r="D1251" s="246">
        <v>5179</v>
      </c>
      <c r="E1251" s="237"/>
      <c r="F1251" s="237"/>
    </row>
    <row r="1252" spans="1:6" ht="11.25" customHeight="1" x14ac:dyDescent="0.2">
      <c r="A1252" s="269"/>
      <c r="B1252" s="249"/>
      <c r="C1252" s="244"/>
      <c r="D1252" s="246"/>
      <c r="E1252" s="237"/>
      <c r="F1252" s="237"/>
    </row>
    <row r="1253" spans="1:6" ht="11.25" customHeight="1" x14ac:dyDescent="0.2">
      <c r="A1253" s="270"/>
      <c r="B1253" s="250"/>
      <c r="C1253" s="245"/>
      <c r="D1253" s="246"/>
      <c r="E1253" s="237"/>
      <c r="F1253" s="237"/>
    </row>
    <row r="1254" spans="1:6" ht="11.25" customHeight="1" x14ac:dyDescent="0.2">
      <c r="A1254" s="268" t="s">
        <v>894</v>
      </c>
      <c r="B1254" s="248" t="s">
        <v>590</v>
      </c>
      <c r="C1254" s="243">
        <v>6622</v>
      </c>
      <c r="D1254" s="246">
        <v>6877</v>
      </c>
      <c r="E1254" s="237"/>
      <c r="F1254" s="237"/>
    </row>
    <row r="1255" spans="1:6" ht="11.25" customHeight="1" x14ac:dyDescent="0.2">
      <c r="A1255" s="269"/>
      <c r="B1255" s="249"/>
      <c r="C1255" s="244"/>
      <c r="D1255" s="246"/>
      <c r="E1255" s="237"/>
      <c r="F1255" s="237"/>
    </row>
    <row r="1256" spans="1:6" ht="11.25" customHeight="1" x14ac:dyDescent="0.2">
      <c r="A1256" s="270"/>
      <c r="B1256" s="250"/>
      <c r="C1256" s="245"/>
      <c r="D1256" s="246"/>
      <c r="E1256" s="237"/>
      <c r="F1256" s="237"/>
    </row>
    <row r="1257" spans="1:6" ht="11.25" customHeight="1" x14ac:dyDescent="0.2">
      <c r="A1257" s="268" t="s">
        <v>895</v>
      </c>
      <c r="B1257" s="248" t="s">
        <v>590</v>
      </c>
      <c r="C1257" s="243">
        <v>8257</v>
      </c>
      <c r="D1257" s="246">
        <v>8574</v>
      </c>
      <c r="E1257" s="237"/>
      <c r="F1257" s="237"/>
    </row>
    <row r="1258" spans="1:6" ht="11.25" customHeight="1" x14ac:dyDescent="0.2">
      <c r="A1258" s="269"/>
      <c r="B1258" s="249"/>
      <c r="C1258" s="244"/>
      <c r="D1258" s="246"/>
      <c r="E1258" s="237"/>
      <c r="F1258" s="237"/>
    </row>
    <row r="1259" spans="1:6" ht="11.25" customHeight="1" x14ac:dyDescent="0.2">
      <c r="A1259" s="270"/>
      <c r="B1259" s="250"/>
      <c r="C1259" s="245"/>
      <c r="D1259" s="246"/>
      <c r="E1259" s="237"/>
      <c r="F1259" s="237"/>
    </row>
    <row r="1260" spans="1:6" ht="10.5" customHeight="1" x14ac:dyDescent="0.2">
      <c r="A1260" s="257" t="s">
        <v>17</v>
      </c>
      <c r="B1260" s="248" t="s">
        <v>100</v>
      </c>
      <c r="C1260" s="243">
        <v>10628</v>
      </c>
      <c r="D1260" s="246"/>
      <c r="E1260" s="237"/>
      <c r="F1260" s="237"/>
    </row>
    <row r="1261" spans="1:6" ht="10.5" customHeight="1" x14ac:dyDescent="0.2">
      <c r="A1261" s="255"/>
      <c r="B1261" s="249"/>
      <c r="C1261" s="244"/>
      <c r="D1261" s="246"/>
      <c r="E1261" s="237"/>
      <c r="F1261" s="237"/>
    </row>
    <row r="1262" spans="1:6" ht="10.5" customHeight="1" x14ac:dyDescent="0.2">
      <c r="A1262" s="258"/>
      <c r="B1262" s="250"/>
      <c r="C1262" s="245"/>
      <c r="D1262" s="246"/>
      <c r="E1262" s="237"/>
      <c r="F1262" s="237"/>
    </row>
    <row r="1263" spans="1:6" ht="10.5" customHeight="1" x14ac:dyDescent="0.2">
      <c r="A1263" s="248" t="s">
        <v>738</v>
      </c>
      <c r="B1263" s="248" t="s">
        <v>100</v>
      </c>
      <c r="C1263" s="243">
        <v>13798</v>
      </c>
      <c r="D1263" s="246"/>
      <c r="E1263" s="237"/>
      <c r="F1263" s="237"/>
    </row>
    <row r="1264" spans="1:6" ht="10.5" customHeight="1" x14ac:dyDescent="0.2">
      <c r="A1264" s="249"/>
      <c r="B1264" s="249"/>
      <c r="C1264" s="244"/>
      <c r="D1264" s="246"/>
      <c r="E1264" s="237"/>
      <c r="F1264" s="237"/>
    </row>
    <row r="1265" spans="1:6" ht="10.5" customHeight="1" x14ac:dyDescent="0.2">
      <c r="A1265" s="250"/>
      <c r="B1265" s="250"/>
      <c r="C1265" s="245"/>
      <c r="D1265" s="246"/>
      <c r="E1265" s="237"/>
      <c r="F1265" s="237"/>
    </row>
    <row r="1266" spans="1:6" ht="24.75" customHeight="1" x14ac:dyDescent="0.2">
      <c r="A1266" s="33" t="s">
        <v>786</v>
      </c>
      <c r="B1266" s="196" t="s">
        <v>586</v>
      </c>
      <c r="C1266" s="207"/>
      <c r="D1266" s="207"/>
      <c r="E1266" s="237"/>
      <c r="F1266" s="237"/>
    </row>
    <row r="1267" spans="1:6" ht="12.75" customHeight="1" x14ac:dyDescent="0.2">
      <c r="A1267" s="268" t="s">
        <v>1122</v>
      </c>
      <c r="B1267" s="248" t="s">
        <v>586</v>
      </c>
      <c r="C1267" s="243">
        <v>1372</v>
      </c>
      <c r="D1267" s="246">
        <v>1425</v>
      </c>
      <c r="E1267" s="237"/>
      <c r="F1267" s="237"/>
    </row>
    <row r="1268" spans="1:6" ht="12.75" customHeight="1" x14ac:dyDescent="0.2">
      <c r="A1268" s="269"/>
      <c r="B1268" s="249"/>
      <c r="C1268" s="244"/>
      <c r="D1268" s="246"/>
      <c r="E1268" s="237"/>
      <c r="F1268" s="237"/>
    </row>
    <row r="1269" spans="1:6" ht="12.75" customHeight="1" x14ac:dyDescent="0.2">
      <c r="A1269" s="270"/>
      <c r="B1269" s="250"/>
      <c r="C1269" s="245"/>
      <c r="D1269" s="246"/>
      <c r="E1269" s="237"/>
      <c r="F1269" s="237"/>
    </row>
    <row r="1270" spans="1:6" ht="12.75" customHeight="1" x14ac:dyDescent="0.2">
      <c r="A1270" s="268" t="s">
        <v>894</v>
      </c>
      <c r="B1270" s="248" t="s">
        <v>586</v>
      </c>
      <c r="C1270" s="243">
        <v>1816</v>
      </c>
      <c r="D1270" s="246">
        <v>1886</v>
      </c>
      <c r="E1270" s="237"/>
      <c r="F1270" s="237"/>
    </row>
    <row r="1271" spans="1:6" ht="12.75" customHeight="1" x14ac:dyDescent="0.2">
      <c r="A1271" s="269"/>
      <c r="B1271" s="249"/>
      <c r="C1271" s="244"/>
      <c r="D1271" s="246"/>
      <c r="E1271" s="237"/>
      <c r="F1271" s="237"/>
    </row>
    <row r="1272" spans="1:6" ht="12.75" customHeight="1" x14ac:dyDescent="0.2">
      <c r="A1272" s="270"/>
      <c r="B1272" s="250"/>
      <c r="C1272" s="245"/>
      <c r="D1272" s="246"/>
      <c r="E1272" s="237"/>
      <c r="F1272" s="237"/>
    </row>
    <row r="1273" spans="1:6" ht="12.75" customHeight="1" x14ac:dyDescent="0.2">
      <c r="A1273" s="268" t="s">
        <v>1160</v>
      </c>
      <c r="B1273" s="248" t="s">
        <v>586</v>
      </c>
      <c r="C1273" s="243">
        <v>2098</v>
      </c>
      <c r="D1273" s="246">
        <v>2179</v>
      </c>
      <c r="E1273" s="237"/>
      <c r="F1273" s="237"/>
    </row>
    <row r="1274" spans="1:6" ht="12.75" customHeight="1" x14ac:dyDescent="0.2">
      <c r="A1274" s="269"/>
      <c r="B1274" s="249"/>
      <c r="C1274" s="244"/>
      <c r="D1274" s="246"/>
      <c r="E1274" s="237"/>
      <c r="F1274" s="237"/>
    </row>
    <row r="1275" spans="1:6" ht="12.75" customHeight="1" x14ac:dyDescent="0.2">
      <c r="A1275" s="270"/>
      <c r="B1275" s="250"/>
      <c r="C1275" s="245"/>
      <c r="D1275" s="246"/>
      <c r="E1275" s="237"/>
      <c r="F1275" s="237"/>
    </row>
    <row r="1276" spans="1:6" ht="12" customHeight="1" x14ac:dyDescent="0.2">
      <c r="A1276" s="239" t="s">
        <v>142</v>
      </c>
      <c r="B1276" s="248" t="s">
        <v>9</v>
      </c>
      <c r="C1276" s="243">
        <v>2785</v>
      </c>
      <c r="D1276" s="246">
        <v>2891</v>
      </c>
      <c r="E1276" s="237"/>
      <c r="F1276" s="237"/>
    </row>
    <row r="1277" spans="1:6" ht="12" customHeight="1" x14ac:dyDescent="0.2">
      <c r="A1277" s="240"/>
      <c r="B1277" s="249"/>
      <c r="C1277" s="244"/>
      <c r="D1277" s="246"/>
      <c r="E1277" s="237"/>
      <c r="F1277" s="237"/>
    </row>
    <row r="1278" spans="1:6" ht="12" customHeight="1" x14ac:dyDescent="0.2">
      <c r="A1278" s="241"/>
      <c r="B1278" s="250"/>
      <c r="C1278" s="245"/>
      <c r="D1278" s="246"/>
      <c r="E1278" s="237"/>
      <c r="F1278" s="237"/>
    </row>
    <row r="1279" spans="1:6" ht="12" customHeight="1" x14ac:dyDescent="0.2">
      <c r="A1279" s="268" t="s">
        <v>369</v>
      </c>
      <c r="B1279" s="248" t="s">
        <v>9</v>
      </c>
      <c r="C1279" s="243">
        <v>3632</v>
      </c>
      <c r="D1279" s="246">
        <v>3771</v>
      </c>
      <c r="E1279" s="237"/>
      <c r="F1279" s="237"/>
    </row>
    <row r="1280" spans="1:6" ht="12" customHeight="1" x14ac:dyDescent="0.2">
      <c r="A1280" s="269"/>
      <c r="B1280" s="249"/>
      <c r="C1280" s="244"/>
      <c r="D1280" s="246"/>
      <c r="E1280" s="237"/>
      <c r="F1280" s="237"/>
    </row>
    <row r="1281" spans="1:6" ht="12" customHeight="1" x14ac:dyDescent="0.2">
      <c r="A1281" s="270"/>
      <c r="B1281" s="250"/>
      <c r="C1281" s="245"/>
      <c r="D1281" s="246"/>
      <c r="E1281" s="237"/>
      <c r="F1281" s="237"/>
    </row>
    <row r="1282" spans="1:6" ht="14.25" customHeight="1" x14ac:dyDescent="0.2">
      <c r="A1282" s="239" t="s">
        <v>1089</v>
      </c>
      <c r="B1282" s="248" t="s">
        <v>831</v>
      </c>
      <c r="C1282" s="243">
        <v>2342</v>
      </c>
      <c r="D1282" s="246"/>
      <c r="E1282" s="237"/>
      <c r="F1282" s="237"/>
    </row>
    <row r="1283" spans="1:6" ht="14.25" customHeight="1" x14ac:dyDescent="0.2">
      <c r="A1283" s="240"/>
      <c r="B1283" s="249"/>
      <c r="C1283" s="244"/>
      <c r="D1283" s="246"/>
      <c r="E1283" s="237"/>
      <c r="F1283" s="237"/>
    </row>
    <row r="1284" spans="1:6" ht="14.25" customHeight="1" x14ac:dyDescent="0.2">
      <c r="A1284" s="241"/>
      <c r="B1284" s="250"/>
      <c r="C1284" s="245"/>
      <c r="D1284" s="246"/>
      <c r="E1284" s="237"/>
      <c r="F1284" s="237"/>
    </row>
    <row r="1285" spans="1:6" ht="16.5" customHeight="1" x14ac:dyDescent="0.2">
      <c r="A1285" s="247" t="s">
        <v>1232</v>
      </c>
      <c r="B1285" s="242" t="s">
        <v>202</v>
      </c>
      <c r="C1285" s="243">
        <v>8743</v>
      </c>
      <c r="D1285" s="246">
        <v>9078</v>
      </c>
      <c r="E1285" s="237"/>
      <c r="F1285" s="237"/>
    </row>
    <row r="1286" spans="1:6" ht="16.5" customHeight="1" x14ac:dyDescent="0.2">
      <c r="A1286" s="247"/>
      <c r="B1286" s="242"/>
      <c r="C1286" s="244"/>
      <c r="D1286" s="246"/>
      <c r="E1286" s="237"/>
      <c r="F1286" s="237"/>
    </row>
    <row r="1287" spans="1:6" ht="12" customHeight="1" x14ac:dyDescent="0.2">
      <c r="A1287" s="247"/>
      <c r="B1287" s="242"/>
      <c r="C1287" s="245"/>
      <c r="D1287" s="246"/>
      <c r="E1287" s="237"/>
      <c r="F1287" s="237"/>
    </row>
    <row r="1288" spans="1:6" ht="14.25" customHeight="1" x14ac:dyDescent="0.2">
      <c r="A1288" s="247" t="s">
        <v>1233</v>
      </c>
      <c r="B1288" s="242" t="s">
        <v>202</v>
      </c>
      <c r="C1288" s="243">
        <v>10148</v>
      </c>
      <c r="D1288" s="246">
        <v>10537</v>
      </c>
      <c r="E1288" s="237"/>
      <c r="F1288" s="237"/>
    </row>
    <row r="1289" spans="1:6" ht="14.25" customHeight="1" x14ac:dyDescent="0.2">
      <c r="A1289" s="247"/>
      <c r="B1289" s="242"/>
      <c r="C1289" s="244"/>
      <c r="D1289" s="246"/>
      <c r="E1289" s="237"/>
      <c r="F1289" s="237"/>
    </row>
    <row r="1290" spans="1:6" ht="14.25" customHeight="1" x14ac:dyDescent="0.2">
      <c r="A1290" s="247"/>
      <c r="B1290" s="242"/>
      <c r="C1290" s="245"/>
      <c r="D1290" s="246"/>
      <c r="E1290" s="237"/>
      <c r="F1290" s="237"/>
    </row>
    <row r="1291" spans="1:6" ht="16.5" customHeight="1" x14ac:dyDescent="0.2">
      <c r="A1291" s="247" t="s">
        <v>1234</v>
      </c>
      <c r="B1291" s="242" t="s">
        <v>202</v>
      </c>
      <c r="C1291" s="243">
        <v>8983</v>
      </c>
      <c r="D1291" s="246">
        <v>9328</v>
      </c>
      <c r="E1291" s="237"/>
      <c r="F1291" s="237"/>
    </row>
    <row r="1292" spans="1:6" ht="16.5" customHeight="1" x14ac:dyDescent="0.2">
      <c r="A1292" s="247"/>
      <c r="B1292" s="242"/>
      <c r="C1292" s="244"/>
      <c r="D1292" s="246"/>
      <c r="E1292" s="237"/>
      <c r="F1292" s="237"/>
    </row>
    <row r="1293" spans="1:6" ht="12" customHeight="1" x14ac:dyDescent="0.2">
      <c r="A1293" s="247"/>
      <c r="B1293" s="242"/>
      <c r="C1293" s="245"/>
      <c r="D1293" s="246"/>
      <c r="E1293" s="237"/>
      <c r="F1293" s="237"/>
    </row>
    <row r="1294" spans="1:6" ht="14.25" customHeight="1" x14ac:dyDescent="0.2">
      <c r="A1294" s="247" t="s">
        <v>1235</v>
      </c>
      <c r="B1294" s="242" t="s">
        <v>202</v>
      </c>
      <c r="C1294" s="243">
        <v>10388</v>
      </c>
      <c r="D1294" s="246">
        <v>10787</v>
      </c>
      <c r="E1294" s="237"/>
      <c r="F1294" s="237"/>
    </row>
    <row r="1295" spans="1:6" ht="14.25" customHeight="1" x14ac:dyDescent="0.2">
      <c r="A1295" s="247"/>
      <c r="B1295" s="242"/>
      <c r="C1295" s="244"/>
      <c r="D1295" s="246"/>
      <c r="E1295" s="237"/>
      <c r="F1295" s="237"/>
    </row>
    <row r="1296" spans="1:6" ht="14.25" customHeight="1" x14ac:dyDescent="0.2">
      <c r="A1296" s="247"/>
      <c r="B1296" s="242"/>
      <c r="C1296" s="245"/>
      <c r="D1296" s="246"/>
      <c r="E1296" s="237"/>
      <c r="F1296" s="237"/>
    </row>
    <row r="1297" spans="1:6" ht="16.5" customHeight="1" x14ac:dyDescent="0.2">
      <c r="A1297" s="247" t="s">
        <v>1213</v>
      </c>
      <c r="B1297" s="242" t="s">
        <v>202</v>
      </c>
      <c r="C1297" s="243">
        <v>2546</v>
      </c>
      <c r="D1297" s="246">
        <v>2644</v>
      </c>
      <c r="E1297" s="237"/>
      <c r="F1297" s="237"/>
    </row>
    <row r="1298" spans="1:6" ht="16.5" customHeight="1" x14ac:dyDescent="0.2">
      <c r="A1298" s="247"/>
      <c r="B1298" s="242"/>
      <c r="C1298" s="244"/>
      <c r="D1298" s="246"/>
      <c r="E1298" s="237"/>
      <c r="F1298" s="237"/>
    </row>
    <row r="1299" spans="1:6" ht="12" customHeight="1" x14ac:dyDescent="0.2">
      <c r="A1299" s="247"/>
      <c r="B1299" s="242"/>
      <c r="C1299" s="245"/>
      <c r="D1299" s="246"/>
      <c r="E1299" s="237"/>
      <c r="F1299" s="237"/>
    </row>
    <row r="1300" spans="1:6" ht="14.25" customHeight="1" x14ac:dyDescent="0.2">
      <c r="A1300" s="247" t="s">
        <v>1214</v>
      </c>
      <c r="B1300" s="242" t="s">
        <v>202</v>
      </c>
      <c r="C1300" s="243">
        <v>2702</v>
      </c>
      <c r="D1300" s="246">
        <v>2806</v>
      </c>
      <c r="E1300" s="237"/>
      <c r="F1300" s="237"/>
    </row>
    <row r="1301" spans="1:6" ht="14.25" customHeight="1" x14ac:dyDescent="0.2">
      <c r="A1301" s="247"/>
      <c r="B1301" s="242"/>
      <c r="C1301" s="244"/>
      <c r="D1301" s="246"/>
      <c r="E1301" s="237"/>
      <c r="F1301" s="237"/>
    </row>
    <row r="1302" spans="1:6" ht="14.25" customHeight="1" x14ac:dyDescent="0.2">
      <c r="A1302" s="247"/>
      <c r="B1302" s="242"/>
      <c r="C1302" s="245"/>
      <c r="D1302" s="246"/>
      <c r="E1302" s="237"/>
      <c r="F1302" s="237"/>
    </row>
    <row r="1303" spans="1:6" ht="16.5" customHeight="1" x14ac:dyDescent="0.2">
      <c r="A1303" s="247" t="s">
        <v>1215</v>
      </c>
      <c r="B1303" s="242" t="s">
        <v>202</v>
      </c>
      <c r="C1303" s="243">
        <v>3002</v>
      </c>
      <c r="D1303" s="246">
        <v>3118</v>
      </c>
      <c r="E1303" s="237"/>
      <c r="F1303" s="237"/>
    </row>
    <row r="1304" spans="1:6" ht="16.5" customHeight="1" x14ac:dyDescent="0.2">
      <c r="A1304" s="247"/>
      <c r="B1304" s="242"/>
      <c r="C1304" s="244"/>
      <c r="D1304" s="246"/>
      <c r="E1304" s="237"/>
      <c r="F1304" s="237"/>
    </row>
    <row r="1305" spans="1:6" ht="12" customHeight="1" x14ac:dyDescent="0.2">
      <c r="A1305" s="247"/>
      <c r="B1305" s="242"/>
      <c r="C1305" s="245"/>
      <c r="D1305" s="246"/>
      <c r="E1305" s="237"/>
      <c r="F1305" s="237"/>
    </row>
    <row r="1306" spans="1:6" ht="14.25" customHeight="1" x14ac:dyDescent="0.2">
      <c r="A1306" s="247" t="s">
        <v>1216</v>
      </c>
      <c r="B1306" s="242" t="s">
        <v>202</v>
      </c>
      <c r="C1306" s="243">
        <v>3278</v>
      </c>
      <c r="D1306" s="246">
        <v>3404</v>
      </c>
      <c r="E1306" s="237"/>
      <c r="F1306" s="237"/>
    </row>
    <row r="1307" spans="1:6" ht="14.25" customHeight="1" x14ac:dyDescent="0.2">
      <c r="A1307" s="247"/>
      <c r="B1307" s="242"/>
      <c r="C1307" s="244"/>
      <c r="D1307" s="246"/>
      <c r="E1307" s="237"/>
      <c r="F1307" s="237"/>
    </row>
    <row r="1308" spans="1:6" ht="14.25" customHeight="1" x14ac:dyDescent="0.2">
      <c r="A1308" s="247"/>
      <c r="B1308" s="242"/>
      <c r="C1308" s="245"/>
      <c r="D1308" s="246"/>
      <c r="E1308" s="237"/>
      <c r="F1308" s="237"/>
    </row>
    <row r="1309" spans="1:6" ht="37.5" customHeight="1" x14ac:dyDescent="0.2">
      <c r="A1309" s="180" t="s">
        <v>658</v>
      </c>
      <c r="B1309" s="183"/>
      <c r="C1309" s="183"/>
      <c r="D1309" s="183"/>
      <c r="E1309" s="237"/>
      <c r="F1309" s="237"/>
    </row>
    <row r="1310" spans="1:6" ht="28.5" customHeight="1" x14ac:dyDescent="0.2">
      <c r="A1310" s="182" t="s">
        <v>659</v>
      </c>
      <c r="B1310" s="23"/>
      <c r="C1310" s="222"/>
      <c r="D1310" s="222"/>
      <c r="E1310" s="237"/>
      <c r="F1310" s="237"/>
    </row>
    <row r="1311" spans="1:6" ht="28.5" customHeight="1" x14ac:dyDescent="0.2">
      <c r="A1311" s="171" t="s">
        <v>241</v>
      </c>
      <c r="B1311" s="202"/>
      <c r="C1311" s="215"/>
      <c r="D1311" s="207"/>
      <c r="E1311" s="237"/>
      <c r="F1311" s="237"/>
    </row>
    <row r="1312" spans="1:6" ht="32.25" customHeight="1" x14ac:dyDescent="0.2">
      <c r="A1312" s="39" t="s">
        <v>174</v>
      </c>
      <c r="B1312" s="196" t="s">
        <v>586</v>
      </c>
      <c r="C1312" s="207">
        <v>47</v>
      </c>
      <c r="D1312" s="207">
        <v>48</v>
      </c>
      <c r="E1312" s="237"/>
      <c r="F1312" s="237"/>
    </row>
    <row r="1313" spans="1:6" ht="32.25" customHeight="1" x14ac:dyDescent="0.2">
      <c r="A1313" s="39" t="s">
        <v>705</v>
      </c>
      <c r="B1313" s="196"/>
      <c r="C1313" s="207"/>
      <c r="D1313" s="207"/>
      <c r="E1313" s="237"/>
      <c r="F1313" s="237"/>
    </row>
    <row r="1314" spans="1:6" ht="22.5" customHeight="1" x14ac:dyDescent="0.2">
      <c r="A1314" s="248" t="s">
        <v>706</v>
      </c>
      <c r="B1314" s="248" t="s">
        <v>707</v>
      </c>
      <c r="C1314" s="243">
        <v>333</v>
      </c>
      <c r="D1314" s="246">
        <v>345</v>
      </c>
      <c r="E1314" s="237"/>
      <c r="F1314" s="237"/>
    </row>
    <row r="1315" spans="1:6" ht="22.5" customHeight="1" x14ac:dyDescent="0.2">
      <c r="A1315" s="250"/>
      <c r="B1315" s="250"/>
      <c r="C1315" s="245"/>
      <c r="D1315" s="246"/>
      <c r="E1315" s="237"/>
      <c r="F1315" s="237"/>
    </row>
    <row r="1316" spans="1:6" ht="28.5" customHeight="1" x14ac:dyDescent="0.2">
      <c r="A1316" s="6" t="s">
        <v>708</v>
      </c>
      <c r="B1316" s="196" t="s">
        <v>707</v>
      </c>
      <c r="C1316" s="207">
        <v>33</v>
      </c>
      <c r="D1316" s="207">
        <v>35</v>
      </c>
      <c r="E1316" s="237"/>
      <c r="F1316" s="237"/>
    </row>
    <row r="1317" spans="1:6" ht="30.75" customHeight="1" x14ac:dyDescent="0.2">
      <c r="A1317" s="39" t="s">
        <v>610</v>
      </c>
      <c r="B1317" s="196" t="s">
        <v>269</v>
      </c>
      <c r="C1317" s="207">
        <v>140</v>
      </c>
      <c r="D1317" s="207">
        <v>145</v>
      </c>
      <c r="E1317" s="237"/>
      <c r="F1317" s="237"/>
    </row>
    <row r="1318" spans="1:6" ht="30.75" customHeight="1" x14ac:dyDescent="0.2">
      <c r="A1318" s="39" t="s">
        <v>611</v>
      </c>
      <c r="B1318" s="196" t="s">
        <v>269</v>
      </c>
      <c r="C1318" s="207">
        <v>998</v>
      </c>
      <c r="D1318" s="207">
        <v>1036</v>
      </c>
      <c r="E1318" s="237"/>
      <c r="F1318" s="237"/>
    </row>
    <row r="1319" spans="1:6" ht="33.75" customHeight="1" x14ac:dyDescent="0.2">
      <c r="A1319" s="80" t="s">
        <v>467</v>
      </c>
      <c r="B1319" s="196"/>
      <c r="C1319" s="207"/>
      <c r="D1319" s="207"/>
      <c r="E1319" s="237"/>
      <c r="F1319" s="237"/>
    </row>
    <row r="1320" spans="1:6" ht="28.5" customHeight="1" x14ac:dyDescent="0.2">
      <c r="A1320" s="39" t="s">
        <v>251</v>
      </c>
      <c r="B1320" s="196" t="s">
        <v>591</v>
      </c>
      <c r="C1320" s="207">
        <v>110</v>
      </c>
      <c r="D1320" s="207">
        <v>114</v>
      </c>
      <c r="E1320" s="237"/>
      <c r="F1320" s="237"/>
    </row>
    <row r="1321" spans="1:6" ht="28.5" customHeight="1" x14ac:dyDescent="0.2">
      <c r="A1321" s="39" t="s">
        <v>252</v>
      </c>
      <c r="B1321" s="196" t="s">
        <v>243</v>
      </c>
      <c r="C1321" s="207">
        <v>53</v>
      </c>
      <c r="D1321" s="207">
        <v>55</v>
      </c>
      <c r="E1321" s="237"/>
      <c r="F1321" s="237"/>
    </row>
    <row r="1322" spans="1:6" ht="36.75" customHeight="1" x14ac:dyDescent="0.2">
      <c r="A1322" s="33" t="s">
        <v>761</v>
      </c>
      <c r="B1322" s="196" t="s">
        <v>712</v>
      </c>
      <c r="C1322" s="207">
        <v>166</v>
      </c>
      <c r="D1322" s="207">
        <v>173</v>
      </c>
      <c r="E1322" s="237"/>
      <c r="F1322" s="237"/>
    </row>
    <row r="1323" spans="1:6" ht="26.25" customHeight="1" x14ac:dyDescent="0.2">
      <c r="A1323" s="33" t="s">
        <v>253</v>
      </c>
      <c r="B1323" s="196"/>
      <c r="C1323" s="207"/>
      <c r="D1323" s="207"/>
      <c r="E1323" s="237"/>
      <c r="F1323" s="237"/>
    </row>
    <row r="1324" spans="1:6" ht="25.5" customHeight="1" x14ac:dyDescent="0.2">
      <c r="A1324" s="68" t="s">
        <v>107</v>
      </c>
      <c r="B1324" s="196" t="s">
        <v>269</v>
      </c>
      <c r="C1324" s="207">
        <v>333</v>
      </c>
      <c r="D1324" s="207">
        <v>345</v>
      </c>
      <c r="E1324" s="237"/>
      <c r="F1324" s="237"/>
    </row>
    <row r="1325" spans="1:6" ht="23.25" customHeight="1" x14ac:dyDescent="0.2">
      <c r="A1325" s="68" t="s">
        <v>108</v>
      </c>
      <c r="B1325" s="196"/>
      <c r="C1325" s="207">
        <v>166</v>
      </c>
      <c r="D1325" s="207">
        <v>173</v>
      </c>
      <c r="E1325" s="237"/>
      <c r="F1325" s="237"/>
    </row>
    <row r="1326" spans="1:6" ht="18.75" customHeight="1" x14ac:dyDescent="0.2">
      <c r="A1326" s="239" t="s">
        <v>254</v>
      </c>
      <c r="B1326" s="248" t="s">
        <v>712</v>
      </c>
      <c r="C1326" s="243">
        <v>629</v>
      </c>
      <c r="D1326" s="246">
        <v>653</v>
      </c>
      <c r="E1326" s="237"/>
      <c r="F1326" s="237"/>
    </row>
    <row r="1327" spans="1:6" ht="18.75" customHeight="1" x14ac:dyDescent="0.2">
      <c r="A1327" s="241"/>
      <c r="B1327" s="250"/>
      <c r="C1327" s="245"/>
      <c r="D1327" s="246"/>
      <c r="E1327" s="237"/>
      <c r="F1327" s="237"/>
    </row>
    <row r="1328" spans="1:6" ht="27" customHeight="1" x14ac:dyDescent="0.2">
      <c r="A1328" s="33" t="s">
        <v>978</v>
      </c>
      <c r="B1328" s="196" t="s">
        <v>712</v>
      </c>
      <c r="C1328" s="207">
        <v>333</v>
      </c>
      <c r="D1328" s="207">
        <v>345</v>
      </c>
      <c r="E1328" s="237"/>
      <c r="F1328" s="237"/>
    </row>
    <row r="1329" spans="1:6" ht="27" customHeight="1" x14ac:dyDescent="0.2">
      <c r="A1329" s="39" t="s">
        <v>934</v>
      </c>
      <c r="B1329" s="196" t="s">
        <v>712</v>
      </c>
      <c r="C1329" s="207">
        <v>599</v>
      </c>
      <c r="D1329" s="207">
        <v>621</v>
      </c>
      <c r="E1329" s="237"/>
      <c r="F1329" s="237"/>
    </row>
    <row r="1330" spans="1:6" ht="27" customHeight="1" x14ac:dyDescent="0.2">
      <c r="A1330" s="39" t="s">
        <v>443</v>
      </c>
      <c r="B1330" s="196" t="s">
        <v>712</v>
      </c>
      <c r="C1330" s="207">
        <v>291</v>
      </c>
      <c r="D1330" s="207">
        <v>302</v>
      </c>
      <c r="E1330" s="237"/>
      <c r="F1330" s="237"/>
    </row>
    <row r="1331" spans="1:6" ht="27.75" customHeight="1" x14ac:dyDescent="0.2">
      <c r="A1331" s="80" t="s">
        <v>721</v>
      </c>
      <c r="B1331" s="196"/>
      <c r="C1331" s="207"/>
      <c r="D1331" s="207"/>
      <c r="E1331" s="237"/>
      <c r="F1331" s="237"/>
    </row>
    <row r="1332" spans="1:6" ht="14.25" customHeight="1" x14ac:dyDescent="0.2">
      <c r="A1332" s="257" t="s">
        <v>444</v>
      </c>
      <c r="B1332" s="248" t="s">
        <v>122</v>
      </c>
      <c r="C1332" s="243">
        <v>341</v>
      </c>
      <c r="D1332" s="246">
        <v>354</v>
      </c>
      <c r="E1332" s="237"/>
      <c r="F1332" s="237"/>
    </row>
    <row r="1333" spans="1:6" ht="14.25" customHeight="1" x14ac:dyDescent="0.2">
      <c r="A1333" s="258"/>
      <c r="B1333" s="250"/>
      <c r="C1333" s="245"/>
      <c r="D1333" s="246"/>
      <c r="E1333" s="237"/>
      <c r="F1333" s="237"/>
    </row>
    <row r="1334" spans="1:6" ht="31.5" customHeight="1" x14ac:dyDescent="0.2">
      <c r="A1334" s="39" t="s">
        <v>935</v>
      </c>
      <c r="B1334" s="204" t="s">
        <v>823</v>
      </c>
      <c r="C1334" s="207">
        <v>166</v>
      </c>
      <c r="D1334" s="207">
        <v>173</v>
      </c>
      <c r="E1334" s="237"/>
      <c r="F1334" s="237"/>
    </row>
    <row r="1335" spans="1:6" ht="31.5" customHeight="1" x14ac:dyDescent="0.2">
      <c r="A1335" s="39" t="s">
        <v>445</v>
      </c>
      <c r="B1335" s="196" t="s">
        <v>824</v>
      </c>
      <c r="C1335" s="207">
        <v>385</v>
      </c>
      <c r="D1335" s="207">
        <v>400</v>
      </c>
      <c r="E1335" s="237"/>
      <c r="F1335" s="237"/>
    </row>
    <row r="1336" spans="1:6" ht="23.25" customHeight="1" x14ac:dyDescent="0.2">
      <c r="A1336" s="39" t="s">
        <v>446</v>
      </c>
      <c r="B1336" s="196"/>
      <c r="C1336" s="207"/>
      <c r="D1336" s="207"/>
      <c r="E1336" s="237"/>
      <c r="F1336" s="237"/>
    </row>
    <row r="1337" spans="1:6" ht="24" customHeight="1" x14ac:dyDescent="0.2">
      <c r="A1337" s="83" t="s">
        <v>722</v>
      </c>
      <c r="B1337" s="196" t="s">
        <v>678</v>
      </c>
      <c r="C1337" s="207">
        <v>175</v>
      </c>
      <c r="D1337" s="207">
        <v>181</v>
      </c>
      <c r="E1337" s="237"/>
      <c r="F1337" s="237"/>
    </row>
    <row r="1338" spans="1:6" ht="24" customHeight="1" x14ac:dyDescent="0.2">
      <c r="A1338" s="83" t="s">
        <v>723</v>
      </c>
      <c r="B1338" s="196" t="s">
        <v>678</v>
      </c>
      <c r="C1338" s="207">
        <v>256</v>
      </c>
      <c r="D1338" s="207">
        <v>266</v>
      </c>
      <c r="E1338" s="237"/>
      <c r="F1338" s="237"/>
    </row>
    <row r="1339" spans="1:6" ht="24" customHeight="1" x14ac:dyDescent="0.2">
      <c r="A1339" s="83" t="s">
        <v>724</v>
      </c>
      <c r="B1339" s="196" t="s">
        <v>678</v>
      </c>
      <c r="C1339" s="207">
        <v>281</v>
      </c>
      <c r="D1339" s="207">
        <v>291</v>
      </c>
      <c r="E1339" s="237"/>
      <c r="F1339" s="237"/>
    </row>
    <row r="1340" spans="1:6" ht="24" customHeight="1" x14ac:dyDescent="0.2">
      <c r="A1340" s="83" t="s">
        <v>889</v>
      </c>
      <c r="B1340" s="196" t="s">
        <v>678</v>
      </c>
      <c r="C1340" s="207">
        <v>329</v>
      </c>
      <c r="D1340" s="207">
        <v>341</v>
      </c>
      <c r="E1340" s="237"/>
      <c r="F1340" s="237"/>
    </row>
    <row r="1341" spans="1:6" ht="18.75" customHeight="1" x14ac:dyDescent="0.2">
      <c r="A1341" s="257" t="s">
        <v>936</v>
      </c>
      <c r="B1341" s="248" t="s">
        <v>725</v>
      </c>
      <c r="C1341" s="243">
        <v>679</v>
      </c>
      <c r="D1341" s="246">
        <v>705</v>
      </c>
      <c r="E1341" s="237"/>
      <c r="F1341" s="237"/>
    </row>
    <row r="1342" spans="1:6" ht="18.75" customHeight="1" x14ac:dyDescent="0.2">
      <c r="A1342" s="258"/>
      <c r="B1342" s="250"/>
      <c r="C1342" s="245"/>
      <c r="D1342" s="246"/>
      <c r="E1342" s="237"/>
      <c r="F1342" s="237"/>
    </row>
    <row r="1343" spans="1:6" ht="30" customHeight="1" x14ac:dyDescent="0.2">
      <c r="A1343" s="39" t="s">
        <v>392</v>
      </c>
      <c r="B1343" s="196" t="s">
        <v>466</v>
      </c>
      <c r="C1343" s="207">
        <v>245</v>
      </c>
      <c r="D1343" s="207">
        <v>255</v>
      </c>
      <c r="E1343" s="237"/>
      <c r="F1343" s="237"/>
    </row>
    <row r="1344" spans="1:6" ht="30" customHeight="1" x14ac:dyDescent="0.2">
      <c r="A1344" s="39" t="s">
        <v>1095</v>
      </c>
      <c r="B1344" s="196" t="s">
        <v>386</v>
      </c>
      <c r="C1344" s="207">
        <v>350</v>
      </c>
      <c r="D1344" s="207">
        <v>364</v>
      </c>
      <c r="E1344" s="237"/>
      <c r="F1344" s="237"/>
    </row>
    <row r="1345" spans="1:6" ht="24" customHeight="1" x14ac:dyDescent="0.2">
      <c r="A1345" s="80" t="s">
        <v>612</v>
      </c>
      <c r="B1345" s="196"/>
      <c r="C1345" s="207"/>
      <c r="D1345" s="207"/>
      <c r="E1345" s="237"/>
      <c r="F1345" s="237"/>
    </row>
    <row r="1346" spans="1:6" ht="25.5" customHeight="1" x14ac:dyDescent="0.2">
      <c r="A1346" s="39" t="s">
        <v>447</v>
      </c>
      <c r="B1346" s="196" t="s">
        <v>243</v>
      </c>
      <c r="C1346" s="207">
        <v>100</v>
      </c>
      <c r="D1346" s="207">
        <v>104</v>
      </c>
      <c r="E1346" s="237"/>
      <c r="F1346" s="237"/>
    </row>
    <row r="1347" spans="1:6" ht="33.75" customHeight="1" x14ac:dyDescent="0.2">
      <c r="A1347" s="33" t="s">
        <v>1096</v>
      </c>
      <c r="B1347" s="196" t="s">
        <v>269</v>
      </c>
      <c r="C1347" s="207">
        <v>333</v>
      </c>
      <c r="D1347" s="207">
        <v>345</v>
      </c>
      <c r="E1347" s="237"/>
      <c r="F1347" s="237"/>
    </row>
    <row r="1348" spans="1:6" ht="24" customHeight="1" x14ac:dyDescent="0.2">
      <c r="A1348" s="80" t="s">
        <v>778</v>
      </c>
      <c r="B1348" s="196"/>
      <c r="C1348" s="207"/>
      <c r="D1348" s="207"/>
      <c r="E1348" s="237"/>
      <c r="F1348" s="237"/>
    </row>
    <row r="1349" spans="1:6" ht="26.25" customHeight="1" x14ac:dyDescent="0.2">
      <c r="A1349" s="33" t="s">
        <v>547</v>
      </c>
      <c r="B1349" s="196" t="s">
        <v>592</v>
      </c>
      <c r="C1349" s="207">
        <v>13</v>
      </c>
      <c r="D1349" s="207">
        <v>14</v>
      </c>
      <c r="E1349" s="237"/>
      <c r="F1349" s="237"/>
    </row>
    <row r="1350" spans="1:6" ht="26.25" customHeight="1" x14ac:dyDescent="0.2">
      <c r="A1350" s="39" t="s">
        <v>624</v>
      </c>
      <c r="B1350" s="196" t="s">
        <v>709</v>
      </c>
      <c r="C1350" s="207">
        <v>133</v>
      </c>
      <c r="D1350" s="207">
        <v>138</v>
      </c>
      <c r="E1350" s="237"/>
      <c r="F1350" s="237"/>
    </row>
    <row r="1351" spans="1:6" ht="18.75" customHeight="1" x14ac:dyDescent="0.2">
      <c r="A1351" s="257" t="s">
        <v>733</v>
      </c>
      <c r="B1351" s="248" t="s">
        <v>573</v>
      </c>
      <c r="C1351" s="243">
        <v>67</v>
      </c>
      <c r="D1351" s="246">
        <v>69</v>
      </c>
      <c r="E1351" s="237"/>
      <c r="F1351" s="237"/>
    </row>
    <row r="1352" spans="1:6" ht="18.75" customHeight="1" x14ac:dyDescent="0.2">
      <c r="A1352" s="258"/>
      <c r="B1352" s="250"/>
      <c r="C1352" s="245"/>
      <c r="D1352" s="246"/>
      <c r="E1352" s="237"/>
      <c r="F1352" s="237"/>
    </row>
    <row r="1353" spans="1:6" ht="12.75" customHeight="1" x14ac:dyDescent="0.2">
      <c r="A1353" s="248" t="s">
        <v>574</v>
      </c>
      <c r="B1353" s="248" t="s">
        <v>573</v>
      </c>
      <c r="C1353" s="243">
        <v>83</v>
      </c>
      <c r="D1353" s="246">
        <v>86</v>
      </c>
      <c r="E1353" s="237"/>
      <c r="F1353" s="237"/>
    </row>
    <row r="1354" spans="1:6" ht="12.75" customHeight="1" x14ac:dyDescent="0.2">
      <c r="A1354" s="250"/>
      <c r="B1354" s="250"/>
      <c r="C1354" s="245"/>
      <c r="D1354" s="246"/>
      <c r="E1354" s="237"/>
      <c r="F1354" s="237"/>
    </row>
    <row r="1355" spans="1:6" ht="26.25" customHeight="1" x14ac:dyDescent="0.2">
      <c r="A1355" s="39" t="s">
        <v>855</v>
      </c>
      <c r="B1355" s="196" t="s">
        <v>575</v>
      </c>
      <c r="C1355" s="207">
        <v>20</v>
      </c>
      <c r="D1355" s="207">
        <v>21</v>
      </c>
      <c r="E1355" s="237"/>
      <c r="F1355" s="237"/>
    </row>
    <row r="1356" spans="1:6" ht="22.5" customHeight="1" x14ac:dyDescent="0.2">
      <c r="A1356" s="6" t="s">
        <v>574</v>
      </c>
      <c r="B1356" s="196" t="s">
        <v>575</v>
      </c>
      <c r="C1356" s="207">
        <v>23</v>
      </c>
      <c r="D1356" s="207">
        <v>24</v>
      </c>
      <c r="E1356" s="237"/>
      <c r="F1356" s="237"/>
    </row>
    <row r="1357" spans="1:6" ht="22.5" customHeight="1" x14ac:dyDescent="0.2">
      <c r="A1357" s="6" t="s">
        <v>639</v>
      </c>
      <c r="B1357" s="196" t="s">
        <v>575</v>
      </c>
      <c r="C1357" s="207">
        <v>33</v>
      </c>
      <c r="D1357" s="207">
        <v>35</v>
      </c>
      <c r="E1357" s="237"/>
      <c r="F1357" s="237"/>
    </row>
    <row r="1358" spans="1:6" ht="22.5" customHeight="1" x14ac:dyDescent="0.2">
      <c r="A1358" s="6" t="s">
        <v>154</v>
      </c>
      <c r="B1358" s="196" t="s">
        <v>575</v>
      </c>
      <c r="C1358" s="207">
        <v>37</v>
      </c>
      <c r="D1358" s="207">
        <v>38</v>
      </c>
      <c r="E1358" s="237"/>
      <c r="F1358" s="237"/>
    </row>
    <row r="1359" spans="1:6" ht="22.5" customHeight="1" x14ac:dyDescent="0.2">
      <c r="A1359" s="6" t="s">
        <v>780</v>
      </c>
      <c r="B1359" s="196" t="s">
        <v>575</v>
      </c>
      <c r="C1359" s="207">
        <v>47</v>
      </c>
      <c r="D1359" s="207">
        <v>48</v>
      </c>
      <c r="E1359" s="237"/>
      <c r="F1359" s="237"/>
    </row>
    <row r="1360" spans="1:6" ht="22.5" customHeight="1" x14ac:dyDescent="0.2">
      <c r="A1360" s="39" t="s">
        <v>1134</v>
      </c>
      <c r="B1360" s="196" t="s">
        <v>156</v>
      </c>
      <c r="C1360" s="207">
        <v>40</v>
      </c>
      <c r="D1360" s="207">
        <v>41</v>
      </c>
      <c r="E1360" s="237"/>
      <c r="F1360" s="237"/>
    </row>
    <row r="1361" spans="1:6" ht="16.5" customHeight="1" x14ac:dyDescent="0.2">
      <c r="A1361" s="6" t="s">
        <v>779</v>
      </c>
      <c r="B1361" s="196" t="s">
        <v>156</v>
      </c>
      <c r="C1361" s="207">
        <v>40</v>
      </c>
      <c r="D1361" s="207">
        <v>41</v>
      </c>
      <c r="E1361" s="237"/>
      <c r="F1361" s="237"/>
    </row>
    <row r="1362" spans="1:6" ht="16.5" customHeight="1" x14ac:dyDescent="0.2">
      <c r="A1362" s="6" t="s">
        <v>155</v>
      </c>
      <c r="B1362" s="196" t="s">
        <v>156</v>
      </c>
      <c r="C1362" s="207">
        <v>50</v>
      </c>
      <c r="D1362" s="207">
        <v>52</v>
      </c>
      <c r="E1362" s="237"/>
      <c r="F1362" s="237"/>
    </row>
    <row r="1363" spans="1:6" ht="23.25" customHeight="1" x14ac:dyDescent="0.2">
      <c r="A1363" s="39" t="s">
        <v>148</v>
      </c>
      <c r="B1363" s="196"/>
      <c r="C1363" s="207"/>
      <c r="D1363" s="207"/>
      <c r="E1363" s="237"/>
      <c r="F1363" s="237"/>
    </row>
    <row r="1364" spans="1:6" ht="21.75" customHeight="1" x14ac:dyDescent="0.2">
      <c r="A1364" s="58" t="s">
        <v>576</v>
      </c>
      <c r="B1364" s="196" t="s">
        <v>586</v>
      </c>
      <c r="C1364" s="207">
        <v>27</v>
      </c>
      <c r="D1364" s="207">
        <v>28</v>
      </c>
      <c r="E1364" s="237"/>
      <c r="F1364" s="237"/>
    </row>
    <row r="1365" spans="1:6" ht="21.75" customHeight="1" x14ac:dyDescent="0.2">
      <c r="A1365" s="6" t="s">
        <v>574</v>
      </c>
      <c r="B1365" s="196" t="s">
        <v>586</v>
      </c>
      <c r="C1365" s="207">
        <v>33</v>
      </c>
      <c r="D1365" s="207">
        <v>35</v>
      </c>
      <c r="E1365" s="237"/>
      <c r="F1365" s="237"/>
    </row>
    <row r="1366" spans="1:6" ht="21.75" customHeight="1" x14ac:dyDescent="0.2">
      <c r="A1366" s="6" t="s">
        <v>577</v>
      </c>
      <c r="B1366" s="196" t="s">
        <v>586</v>
      </c>
      <c r="C1366" s="207">
        <v>33</v>
      </c>
      <c r="D1366" s="207">
        <v>35</v>
      </c>
      <c r="E1366" s="237"/>
      <c r="F1366" s="237"/>
    </row>
    <row r="1367" spans="1:6" ht="21.75" customHeight="1" x14ac:dyDescent="0.2">
      <c r="A1367" s="26" t="s">
        <v>154</v>
      </c>
      <c r="B1367" s="196" t="s">
        <v>586</v>
      </c>
      <c r="C1367" s="207">
        <v>40</v>
      </c>
      <c r="D1367" s="207">
        <v>41</v>
      </c>
      <c r="E1367" s="237"/>
      <c r="F1367" s="237"/>
    </row>
    <row r="1368" spans="1:6" ht="21" customHeight="1" x14ac:dyDescent="0.2">
      <c r="A1368" s="257" t="s">
        <v>149</v>
      </c>
      <c r="B1368" s="248" t="s">
        <v>503</v>
      </c>
      <c r="C1368" s="243">
        <v>333</v>
      </c>
      <c r="D1368" s="246">
        <v>345</v>
      </c>
      <c r="E1368" s="237"/>
      <c r="F1368" s="237"/>
    </row>
    <row r="1369" spans="1:6" ht="16.5" customHeight="1" x14ac:dyDescent="0.2">
      <c r="A1369" s="258"/>
      <c r="B1369" s="250"/>
      <c r="C1369" s="245"/>
      <c r="D1369" s="246"/>
      <c r="E1369" s="237"/>
      <c r="F1369" s="237"/>
    </row>
    <row r="1370" spans="1:6" ht="32.25" customHeight="1" x14ac:dyDescent="0.2">
      <c r="A1370" s="118" t="s">
        <v>235</v>
      </c>
      <c r="E1370" s="237"/>
      <c r="F1370" s="237"/>
    </row>
    <row r="1371" spans="1:6" ht="75" customHeight="1" x14ac:dyDescent="0.2">
      <c r="A1371" s="32" t="s">
        <v>232</v>
      </c>
      <c r="B1371" s="201" t="s">
        <v>730</v>
      </c>
      <c r="C1371" s="207">
        <v>745</v>
      </c>
      <c r="D1371" s="207">
        <v>774</v>
      </c>
      <c r="E1371" s="237"/>
      <c r="F1371" s="237"/>
    </row>
    <row r="1372" spans="1:6" ht="75" customHeight="1" x14ac:dyDescent="0.2">
      <c r="A1372" s="16" t="s">
        <v>479</v>
      </c>
      <c r="B1372" s="196" t="s">
        <v>730</v>
      </c>
      <c r="C1372" s="207">
        <v>1434</v>
      </c>
      <c r="D1372" s="207">
        <v>1489</v>
      </c>
      <c r="E1372" s="237"/>
      <c r="F1372" s="237"/>
    </row>
    <row r="1373" spans="1:6" ht="76.5" customHeight="1" x14ac:dyDescent="0.2">
      <c r="A1373" s="33" t="s">
        <v>875</v>
      </c>
      <c r="B1373" s="196" t="s">
        <v>730</v>
      </c>
      <c r="C1373" s="207">
        <v>3824</v>
      </c>
      <c r="D1373" s="207">
        <v>3971</v>
      </c>
      <c r="E1373" s="237"/>
      <c r="F1373" s="237"/>
    </row>
    <row r="1374" spans="1:6" ht="42.75" customHeight="1" x14ac:dyDescent="0.2">
      <c r="A1374" s="39" t="s">
        <v>979</v>
      </c>
      <c r="B1374" s="196" t="s">
        <v>730</v>
      </c>
      <c r="C1374" s="207">
        <v>806</v>
      </c>
      <c r="D1374" s="207">
        <v>837</v>
      </c>
      <c r="E1374" s="237"/>
      <c r="F1374" s="237"/>
    </row>
    <row r="1375" spans="1:6" ht="47.25" customHeight="1" x14ac:dyDescent="0.2">
      <c r="A1375" s="190" t="s">
        <v>845</v>
      </c>
      <c r="B1375" s="196"/>
      <c r="C1375" s="207"/>
      <c r="D1375" s="207"/>
      <c r="E1375" s="237"/>
      <c r="F1375" s="237"/>
    </row>
    <row r="1376" spans="1:6" ht="37.5" customHeight="1" x14ac:dyDescent="0.2">
      <c r="A1376" s="190" t="s">
        <v>1218</v>
      </c>
      <c r="B1376" s="196" t="s">
        <v>1217</v>
      </c>
      <c r="C1376" s="207">
        <v>496</v>
      </c>
      <c r="D1376" s="207">
        <v>515</v>
      </c>
      <c r="E1376" s="237"/>
      <c r="F1376" s="237"/>
    </row>
    <row r="1377" spans="1:6" ht="37.5" customHeight="1" x14ac:dyDescent="0.2">
      <c r="A1377" s="190" t="s">
        <v>1219</v>
      </c>
      <c r="B1377" s="196" t="s">
        <v>1217</v>
      </c>
      <c r="C1377" s="207">
        <v>657</v>
      </c>
      <c r="D1377" s="207">
        <v>682</v>
      </c>
      <c r="E1377" s="237"/>
      <c r="F1377" s="237"/>
    </row>
    <row r="1378" spans="1:6" ht="37.5" customHeight="1" x14ac:dyDescent="0.2">
      <c r="A1378" s="190" t="s">
        <v>1220</v>
      </c>
      <c r="B1378" s="196" t="s">
        <v>1217</v>
      </c>
      <c r="C1378" s="207">
        <v>818</v>
      </c>
      <c r="D1378" s="207">
        <v>849</v>
      </c>
      <c r="E1378" s="237"/>
      <c r="F1378" s="237"/>
    </row>
    <row r="1379" spans="1:6" ht="37.5" customHeight="1" x14ac:dyDescent="0.2">
      <c r="A1379" s="190" t="s">
        <v>1221</v>
      </c>
      <c r="B1379" s="196" t="s">
        <v>1217</v>
      </c>
      <c r="C1379" s="207">
        <v>979</v>
      </c>
      <c r="D1379" s="207">
        <v>1017</v>
      </c>
      <c r="E1379" s="237"/>
      <c r="F1379" s="237"/>
    </row>
    <row r="1380" spans="1:6" ht="37.5" customHeight="1" x14ac:dyDescent="0.2">
      <c r="A1380" s="190" t="s">
        <v>1222</v>
      </c>
      <c r="B1380" s="196" t="s">
        <v>1217</v>
      </c>
      <c r="C1380" s="207">
        <v>1140</v>
      </c>
      <c r="D1380" s="207">
        <v>1184</v>
      </c>
      <c r="E1380" s="237"/>
      <c r="F1380" s="237"/>
    </row>
    <row r="1381" spans="1:6" ht="37.5" customHeight="1" x14ac:dyDescent="0.2">
      <c r="A1381" s="190" t="s">
        <v>1223</v>
      </c>
      <c r="B1381" s="196" t="s">
        <v>1217</v>
      </c>
      <c r="C1381" s="207">
        <v>1301</v>
      </c>
      <c r="D1381" s="207">
        <v>1351</v>
      </c>
      <c r="E1381" s="237"/>
      <c r="F1381" s="237"/>
    </row>
    <row r="1382" spans="1:6" ht="36" customHeight="1" x14ac:dyDescent="0.2">
      <c r="A1382" s="190" t="s">
        <v>1196</v>
      </c>
      <c r="B1382" s="206"/>
      <c r="C1382" s="207"/>
      <c r="D1382" s="207"/>
      <c r="E1382" s="237"/>
      <c r="F1382" s="237"/>
    </row>
    <row r="1383" spans="1:6" ht="36.75" customHeight="1" x14ac:dyDescent="0.2">
      <c r="A1383" s="33" t="s">
        <v>1</v>
      </c>
      <c r="B1383" s="196" t="s">
        <v>730</v>
      </c>
      <c r="C1383" s="207">
        <v>907</v>
      </c>
      <c r="D1383" s="207">
        <v>941</v>
      </c>
      <c r="E1383" s="237"/>
      <c r="F1383" s="237"/>
    </row>
    <row r="1384" spans="1:6" ht="36.75" customHeight="1" x14ac:dyDescent="0.2">
      <c r="A1384" s="33" t="s">
        <v>2</v>
      </c>
      <c r="B1384" s="196" t="s">
        <v>730</v>
      </c>
      <c r="C1384" s="207">
        <v>1720</v>
      </c>
      <c r="D1384" s="207">
        <v>1786</v>
      </c>
      <c r="E1384" s="237"/>
      <c r="F1384" s="237"/>
    </row>
    <row r="1385" spans="1:6" ht="36.75" customHeight="1" x14ac:dyDescent="0.2">
      <c r="A1385" s="33" t="s">
        <v>3</v>
      </c>
      <c r="B1385" s="196" t="s">
        <v>730</v>
      </c>
      <c r="C1385" s="207">
        <v>5187</v>
      </c>
      <c r="D1385" s="207">
        <v>5386</v>
      </c>
      <c r="E1385" s="237"/>
      <c r="F1385" s="237"/>
    </row>
    <row r="1386" spans="1:6" ht="24.75" customHeight="1" x14ac:dyDescent="0.2">
      <c r="A1386" s="239" t="s">
        <v>790</v>
      </c>
      <c r="B1386" s="251" t="s">
        <v>730</v>
      </c>
      <c r="C1386" s="243">
        <v>1102</v>
      </c>
      <c r="D1386" s="246">
        <v>1145</v>
      </c>
      <c r="E1386" s="237"/>
      <c r="F1386" s="237"/>
    </row>
    <row r="1387" spans="1:6" ht="23.25" customHeight="1" x14ac:dyDescent="0.2">
      <c r="A1387" s="241"/>
      <c r="B1387" s="253"/>
      <c r="C1387" s="245"/>
      <c r="D1387" s="246"/>
      <c r="E1387" s="237"/>
      <c r="F1387" s="237"/>
    </row>
    <row r="1388" spans="1:6" ht="28.5" customHeight="1" x14ac:dyDescent="0.2">
      <c r="A1388" s="184" t="s">
        <v>4</v>
      </c>
      <c r="B1388" s="196" t="s">
        <v>123</v>
      </c>
      <c r="C1388" s="207">
        <v>951</v>
      </c>
      <c r="D1388" s="207">
        <v>987</v>
      </c>
      <c r="E1388" s="237"/>
      <c r="F1388" s="237"/>
    </row>
    <row r="1389" spans="1:6" ht="36" customHeight="1" x14ac:dyDescent="0.2">
      <c r="A1389" s="184" t="s">
        <v>803</v>
      </c>
      <c r="B1389" s="196" t="s">
        <v>571</v>
      </c>
      <c r="C1389" s="207">
        <v>463</v>
      </c>
      <c r="D1389" s="207">
        <v>481</v>
      </c>
      <c r="E1389" s="237"/>
      <c r="F1389" s="237"/>
    </row>
    <row r="1390" spans="1:6" ht="44.25" customHeight="1" x14ac:dyDescent="0.2">
      <c r="A1390" s="184" t="s">
        <v>804</v>
      </c>
      <c r="B1390" s="109" t="s">
        <v>805</v>
      </c>
      <c r="C1390" s="207">
        <v>262</v>
      </c>
      <c r="D1390" s="207">
        <v>272</v>
      </c>
      <c r="E1390" s="237"/>
      <c r="F1390" s="237"/>
    </row>
    <row r="1391" spans="1:6" ht="44.25" customHeight="1" x14ac:dyDescent="0.2">
      <c r="A1391" s="184" t="s">
        <v>806</v>
      </c>
      <c r="B1391" s="44" t="s">
        <v>730</v>
      </c>
      <c r="C1391" s="207">
        <v>334</v>
      </c>
      <c r="D1391" s="207">
        <v>347</v>
      </c>
      <c r="E1391" s="237"/>
      <c r="F1391" s="237"/>
    </row>
    <row r="1392" spans="1:6" ht="44.25" customHeight="1" x14ac:dyDescent="0.2">
      <c r="A1392" s="184" t="s">
        <v>807</v>
      </c>
      <c r="B1392" s="44" t="s">
        <v>730</v>
      </c>
      <c r="C1392" s="207">
        <v>371</v>
      </c>
      <c r="D1392" s="207">
        <v>385</v>
      </c>
      <c r="E1392" s="237"/>
      <c r="F1392" s="237"/>
    </row>
    <row r="1393" spans="1:6" ht="44.25" customHeight="1" x14ac:dyDescent="0.2">
      <c r="A1393" s="184" t="s">
        <v>808</v>
      </c>
      <c r="B1393" s="44" t="s">
        <v>730</v>
      </c>
      <c r="C1393" s="207">
        <v>423</v>
      </c>
      <c r="D1393" s="207">
        <v>439</v>
      </c>
      <c r="E1393" s="237"/>
      <c r="F1393" s="237"/>
    </row>
    <row r="1394" spans="1:6" ht="44.25" customHeight="1" x14ac:dyDescent="0.2">
      <c r="A1394" s="184" t="s">
        <v>809</v>
      </c>
      <c r="B1394" s="44" t="s">
        <v>730</v>
      </c>
      <c r="C1394" s="207">
        <v>524</v>
      </c>
      <c r="D1394" s="207">
        <v>544</v>
      </c>
      <c r="E1394" s="237"/>
      <c r="F1394" s="237"/>
    </row>
    <row r="1395" spans="1:6" ht="44.25" customHeight="1" x14ac:dyDescent="0.2">
      <c r="A1395" s="184" t="s">
        <v>810</v>
      </c>
      <c r="B1395" s="196" t="s">
        <v>689</v>
      </c>
      <c r="C1395" s="207">
        <v>657</v>
      </c>
      <c r="D1395" s="207">
        <v>682</v>
      </c>
      <c r="E1395" s="237"/>
      <c r="F1395" s="237"/>
    </row>
    <row r="1396" spans="1:6" ht="42" customHeight="1" x14ac:dyDescent="0.2">
      <c r="A1396" s="188" t="s">
        <v>1252</v>
      </c>
      <c r="B1396" s="109" t="s">
        <v>805</v>
      </c>
      <c r="C1396" s="207">
        <v>91</v>
      </c>
      <c r="D1396" s="207">
        <v>95</v>
      </c>
      <c r="E1396" s="237"/>
      <c r="F1396" s="237"/>
    </row>
    <row r="1397" spans="1:6" ht="42" customHeight="1" x14ac:dyDescent="0.2">
      <c r="A1397" s="188" t="s">
        <v>1253</v>
      </c>
      <c r="B1397" s="109" t="s">
        <v>805</v>
      </c>
      <c r="C1397" s="207">
        <v>118</v>
      </c>
      <c r="D1397" s="207">
        <v>122</v>
      </c>
      <c r="E1397" s="237"/>
      <c r="F1397" s="237"/>
    </row>
    <row r="1398" spans="1:6" ht="42" customHeight="1" x14ac:dyDescent="0.2">
      <c r="A1398" s="188" t="s">
        <v>1254</v>
      </c>
      <c r="B1398" s="44" t="s">
        <v>730</v>
      </c>
      <c r="C1398" s="207">
        <v>129</v>
      </c>
      <c r="D1398" s="207">
        <v>134</v>
      </c>
      <c r="E1398" s="237"/>
      <c r="F1398" s="237"/>
    </row>
    <row r="1399" spans="1:6" ht="42" customHeight="1" x14ac:dyDescent="0.2">
      <c r="A1399" s="190" t="s">
        <v>1168</v>
      </c>
      <c r="B1399" s="204" t="s">
        <v>202</v>
      </c>
      <c r="C1399" s="207">
        <v>454</v>
      </c>
      <c r="D1399" s="207">
        <v>471</v>
      </c>
      <c r="E1399" s="237"/>
      <c r="F1399" s="237"/>
    </row>
    <row r="1400" spans="1:6" ht="46.5" customHeight="1" x14ac:dyDescent="0.2">
      <c r="A1400" s="190" t="s">
        <v>1255</v>
      </c>
      <c r="B1400" s="204" t="s">
        <v>1197</v>
      </c>
      <c r="C1400" s="207">
        <v>1181</v>
      </c>
      <c r="D1400" s="207"/>
      <c r="E1400" s="237"/>
      <c r="F1400" s="237"/>
    </row>
    <row r="1401" spans="1:6" ht="46.5" customHeight="1" x14ac:dyDescent="0.2">
      <c r="A1401" s="190" t="s">
        <v>1256</v>
      </c>
      <c r="B1401" s="204" t="s">
        <v>1197</v>
      </c>
      <c r="C1401" s="207">
        <v>591</v>
      </c>
      <c r="D1401" s="207"/>
      <c r="E1401" s="237"/>
      <c r="F1401" s="237"/>
    </row>
    <row r="1402" spans="1:6" ht="52.5" customHeight="1" x14ac:dyDescent="0.2">
      <c r="A1402" s="187" t="s">
        <v>1224</v>
      </c>
      <c r="B1402" s="196" t="s">
        <v>730</v>
      </c>
      <c r="C1402" s="207">
        <v>278</v>
      </c>
      <c r="D1402" s="207">
        <v>288</v>
      </c>
      <c r="E1402" s="237"/>
      <c r="F1402" s="237"/>
    </row>
    <row r="1403" spans="1:6" ht="44.25" customHeight="1" x14ac:dyDescent="0.2">
      <c r="A1403" s="187" t="s">
        <v>1225</v>
      </c>
      <c r="B1403" s="204"/>
      <c r="C1403" s="207"/>
      <c r="D1403" s="207"/>
      <c r="E1403" s="237"/>
      <c r="F1403" s="237"/>
    </row>
    <row r="1404" spans="1:6" ht="19.5" customHeight="1" x14ac:dyDescent="0.2">
      <c r="A1404" s="254" t="s">
        <v>1226</v>
      </c>
      <c r="B1404" s="242" t="s">
        <v>373</v>
      </c>
      <c r="C1404" s="246">
        <v>417</v>
      </c>
      <c r="D1404" s="246">
        <v>433</v>
      </c>
      <c r="E1404" s="237"/>
      <c r="F1404" s="237"/>
    </row>
    <row r="1405" spans="1:6" ht="19.5" customHeight="1" x14ac:dyDescent="0.2">
      <c r="A1405" s="254"/>
      <c r="B1405" s="242"/>
      <c r="C1405" s="246"/>
      <c r="D1405" s="246"/>
      <c r="E1405" s="237"/>
      <c r="F1405" s="237"/>
    </row>
    <row r="1406" spans="1:6" ht="19.5" customHeight="1" x14ac:dyDescent="0.2">
      <c r="A1406" s="254" t="s">
        <v>1227</v>
      </c>
      <c r="B1406" s="242" t="s">
        <v>373</v>
      </c>
      <c r="C1406" s="246">
        <v>497</v>
      </c>
      <c r="D1406" s="246">
        <v>516</v>
      </c>
      <c r="E1406" s="237"/>
      <c r="F1406" s="237"/>
    </row>
    <row r="1407" spans="1:6" ht="19.5" customHeight="1" x14ac:dyDescent="0.2">
      <c r="A1407" s="254"/>
      <c r="B1407" s="242"/>
      <c r="C1407" s="246"/>
      <c r="D1407" s="246"/>
      <c r="E1407" s="237"/>
      <c r="F1407" s="237"/>
    </row>
    <row r="1408" spans="1:6" ht="19.5" customHeight="1" x14ac:dyDescent="0.2">
      <c r="A1408" s="254" t="s">
        <v>1228</v>
      </c>
      <c r="B1408" s="242" t="s">
        <v>373</v>
      </c>
      <c r="C1408" s="246">
        <v>596</v>
      </c>
      <c r="D1408" s="246">
        <v>619</v>
      </c>
      <c r="E1408" s="237"/>
      <c r="F1408" s="237"/>
    </row>
    <row r="1409" spans="1:6" ht="19.5" customHeight="1" x14ac:dyDescent="0.2">
      <c r="A1409" s="254"/>
      <c r="B1409" s="242"/>
      <c r="C1409" s="246"/>
      <c r="D1409" s="246"/>
      <c r="E1409" s="237"/>
      <c r="F1409" s="237"/>
    </row>
    <row r="1410" spans="1:6" ht="19.5" customHeight="1" x14ac:dyDescent="0.2">
      <c r="A1410" s="254" t="s">
        <v>1229</v>
      </c>
      <c r="B1410" s="242" t="s">
        <v>373</v>
      </c>
      <c r="C1410" s="246">
        <v>715</v>
      </c>
      <c r="D1410" s="246">
        <v>743</v>
      </c>
      <c r="E1410" s="237"/>
      <c r="F1410" s="237"/>
    </row>
    <row r="1411" spans="1:6" ht="19.5" customHeight="1" x14ac:dyDescent="0.2">
      <c r="A1411" s="254"/>
      <c r="B1411" s="242"/>
      <c r="C1411" s="246"/>
      <c r="D1411" s="246"/>
      <c r="E1411" s="237"/>
      <c r="F1411" s="237"/>
    </row>
    <row r="1412" spans="1:6" ht="19.5" customHeight="1" x14ac:dyDescent="0.2">
      <c r="A1412" s="254" t="s">
        <v>1230</v>
      </c>
      <c r="B1412" s="242" t="s">
        <v>373</v>
      </c>
      <c r="C1412" s="246">
        <v>845</v>
      </c>
      <c r="D1412" s="246">
        <v>877</v>
      </c>
      <c r="E1412" s="237"/>
      <c r="F1412" s="237"/>
    </row>
    <row r="1413" spans="1:6" ht="19.5" customHeight="1" x14ac:dyDescent="0.2">
      <c r="A1413" s="254"/>
      <c r="B1413" s="242"/>
      <c r="C1413" s="246"/>
      <c r="D1413" s="246"/>
      <c r="E1413" s="237"/>
      <c r="F1413" s="237"/>
    </row>
    <row r="1414" spans="1:6" ht="19.5" customHeight="1" x14ac:dyDescent="0.2">
      <c r="A1414" s="254" t="s">
        <v>1231</v>
      </c>
      <c r="B1414" s="242" t="s">
        <v>373</v>
      </c>
      <c r="C1414" s="246">
        <v>994</v>
      </c>
      <c r="D1414" s="246">
        <v>1032</v>
      </c>
      <c r="E1414" s="237"/>
      <c r="F1414" s="237"/>
    </row>
    <row r="1415" spans="1:6" ht="19.5" customHeight="1" x14ac:dyDescent="0.2">
      <c r="A1415" s="254"/>
      <c r="B1415" s="242"/>
      <c r="C1415" s="246"/>
      <c r="D1415" s="246"/>
      <c r="E1415" s="237"/>
      <c r="F1415" s="237"/>
    </row>
    <row r="1416" spans="1:6" ht="41.25" customHeight="1" x14ac:dyDescent="0.2">
      <c r="A1416" s="190" t="s">
        <v>1237</v>
      </c>
      <c r="B1416" s="196" t="s">
        <v>1236</v>
      </c>
      <c r="C1416" s="207">
        <v>786</v>
      </c>
      <c r="D1416" s="207"/>
      <c r="E1416" s="237"/>
      <c r="F1416" s="237"/>
    </row>
    <row r="1417" spans="1:6" ht="54" customHeight="1" x14ac:dyDescent="0.2">
      <c r="A1417" s="190" t="s">
        <v>1238</v>
      </c>
      <c r="B1417" s="196" t="s">
        <v>730</v>
      </c>
      <c r="C1417" s="207">
        <v>727</v>
      </c>
      <c r="D1417" s="207">
        <v>754</v>
      </c>
      <c r="E1417" s="237"/>
      <c r="F1417" s="237"/>
    </row>
    <row r="1418" spans="1:6" ht="54" customHeight="1" x14ac:dyDescent="0.2">
      <c r="A1418" s="190" t="s">
        <v>1239</v>
      </c>
      <c r="B1418" s="196" t="s">
        <v>730</v>
      </c>
      <c r="C1418" s="207">
        <v>638</v>
      </c>
      <c r="D1418" s="207">
        <v>662</v>
      </c>
      <c r="E1418" s="237"/>
      <c r="F1418" s="237"/>
    </row>
    <row r="1419" spans="1:6" ht="42" customHeight="1" x14ac:dyDescent="0.2">
      <c r="A1419" s="190" t="s">
        <v>1240</v>
      </c>
      <c r="B1419" s="196" t="s">
        <v>730</v>
      </c>
      <c r="C1419" s="207">
        <v>172</v>
      </c>
      <c r="D1419" s="207">
        <v>179</v>
      </c>
      <c r="E1419" s="237"/>
      <c r="F1419" s="237"/>
    </row>
    <row r="1420" spans="1:6" ht="34.5" customHeight="1" x14ac:dyDescent="0.2">
      <c r="A1420" s="190" t="s">
        <v>1241</v>
      </c>
      <c r="B1420" s="196" t="s">
        <v>730</v>
      </c>
      <c r="C1420" s="207">
        <v>113</v>
      </c>
      <c r="D1420" s="207">
        <v>118</v>
      </c>
      <c r="E1420" s="237"/>
      <c r="F1420" s="237"/>
    </row>
    <row r="1421" spans="1:6" ht="33" customHeight="1" x14ac:dyDescent="0.2">
      <c r="A1421" s="190" t="s">
        <v>1242</v>
      </c>
      <c r="B1421" s="196" t="s">
        <v>730</v>
      </c>
      <c r="C1421" s="207">
        <v>318</v>
      </c>
      <c r="D1421" s="207">
        <v>330</v>
      </c>
      <c r="E1421" s="237"/>
      <c r="F1421" s="237"/>
    </row>
    <row r="1422" spans="1:6" ht="37.5" customHeight="1" x14ac:dyDescent="0.2">
      <c r="A1422" s="117" t="s">
        <v>914</v>
      </c>
      <c r="E1422" s="237"/>
      <c r="F1422" s="237"/>
    </row>
    <row r="1423" spans="1:6" ht="54.75" customHeight="1" x14ac:dyDescent="0.2">
      <c r="A1423" s="33" t="s">
        <v>770</v>
      </c>
      <c r="B1423" s="196" t="s">
        <v>201</v>
      </c>
      <c r="C1423" s="207">
        <v>775</v>
      </c>
      <c r="D1423" s="207">
        <v>805</v>
      </c>
      <c r="E1423" s="237"/>
      <c r="F1423" s="237"/>
    </row>
    <row r="1424" spans="1:6" ht="36" customHeight="1" x14ac:dyDescent="0.2">
      <c r="A1424" s="33" t="s">
        <v>941</v>
      </c>
      <c r="B1424" s="196" t="s">
        <v>201</v>
      </c>
      <c r="C1424" s="207">
        <v>112</v>
      </c>
      <c r="D1424" s="207">
        <v>116</v>
      </c>
      <c r="E1424" s="237"/>
      <c r="F1424" s="237"/>
    </row>
    <row r="1425" spans="1:6" ht="30" customHeight="1" x14ac:dyDescent="0.2">
      <c r="A1425" s="33" t="s">
        <v>636</v>
      </c>
      <c r="B1425" s="196" t="s">
        <v>201</v>
      </c>
      <c r="C1425" s="207">
        <v>185</v>
      </c>
      <c r="D1425" s="207">
        <v>192</v>
      </c>
      <c r="E1425" s="237"/>
      <c r="F1425" s="237"/>
    </row>
    <row r="1426" spans="1:6" ht="30" customHeight="1" x14ac:dyDescent="0.2">
      <c r="A1426" s="33" t="s">
        <v>499</v>
      </c>
      <c r="B1426" s="196" t="s">
        <v>201</v>
      </c>
      <c r="C1426" s="207">
        <v>185</v>
      </c>
      <c r="D1426" s="207">
        <v>192</v>
      </c>
      <c r="E1426" s="237"/>
      <c r="F1426" s="237"/>
    </row>
    <row r="1427" spans="1:6" ht="36" customHeight="1" x14ac:dyDescent="0.2">
      <c r="A1427" s="33" t="s">
        <v>942</v>
      </c>
      <c r="B1427" s="196" t="s">
        <v>201</v>
      </c>
      <c r="C1427" s="207">
        <v>77</v>
      </c>
      <c r="D1427" s="207">
        <v>80</v>
      </c>
      <c r="E1427" s="237"/>
      <c r="F1427" s="237"/>
    </row>
    <row r="1428" spans="1:6" ht="26.25" customHeight="1" x14ac:dyDescent="0.2">
      <c r="A1428" s="33" t="s">
        <v>103</v>
      </c>
      <c r="B1428" s="196" t="s">
        <v>201</v>
      </c>
      <c r="C1428" s="207">
        <v>129</v>
      </c>
      <c r="D1428" s="207">
        <v>134</v>
      </c>
      <c r="E1428" s="237"/>
      <c r="F1428" s="237"/>
    </row>
    <row r="1429" spans="1:6" ht="36" customHeight="1" x14ac:dyDescent="0.2">
      <c r="A1429" s="33" t="s">
        <v>771</v>
      </c>
      <c r="B1429" s="196" t="s">
        <v>201</v>
      </c>
      <c r="C1429" s="207">
        <v>207</v>
      </c>
      <c r="D1429" s="207">
        <v>214</v>
      </c>
      <c r="E1429" s="237"/>
      <c r="F1429" s="237"/>
    </row>
    <row r="1430" spans="1:6" ht="33" customHeight="1" x14ac:dyDescent="0.2">
      <c r="A1430" s="33" t="s">
        <v>772</v>
      </c>
      <c r="B1430" s="196" t="s">
        <v>201</v>
      </c>
      <c r="C1430" s="207">
        <v>69</v>
      </c>
      <c r="D1430" s="207">
        <v>71</v>
      </c>
      <c r="E1430" s="237"/>
      <c r="F1430" s="237"/>
    </row>
  </sheetData>
  <autoFilter ref="A6:E1430"/>
  <mergeCells count="1502">
    <mergeCell ref="A1412:A1413"/>
    <mergeCell ref="B1412:B1413"/>
    <mergeCell ref="C1412:C1413"/>
    <mergeCell ref="D1412:D1413"/>
    <mergeCell ref="A1414:A1415"/>
    <mergeCell ref="B1414:B1415"/>
    <mergeCell ref="C1414:C1415"/>
    <mergeCell ref="D1414:D1415"/>
    <mergeCell ref="C1404:C1405"/>
    <mergeCell ref="D1404:D1405"/>
    <mergeCell ref="B1404:B1405"/>
    <mergeCell ref="A1404:A1405"/>
    <mergeCell ref="A1406:A1407"/>
    <mergeCell ref="B1406:B1407"/>
    <mergeCell ref="C1406:C1407"/>
    <mergeCell ref="D1406:D1407"/>
    <mergeCell ref="A1408:A1409"/>
    <mergeCell ref="B1408:B1409"/>
    <mergeCell ref="C1408:C1409"/>
    <mergeCell ref="D1408:D1409"/>
    <mergeCell ref="A1410:A1411"/>
    <mergeCell ref="B1410:B1411"/>
    <mergeCell ref="C1410:C1411"/>
    <mergeCell ref="D1410:D1411"/>
    <mergeCell ref="C426:C427"/>
    <mergeCell ref="C508:C511"/>
    <mergeCell ref="C500:C503"/>
    <mergeCell ref="C448:C449"/>
    <mergeCell ref="C457:C458"/>
    <mergeCell ref="D4:D5"/>
    <mergeCell ref="C345:C347"/>
    <mergeCell ref="C185:C187"/>
    <mergeCell ref="C178:C180"/>
    <mergeCell ref="D175:D177"/>
    <mergeCell ref="D178:D180"/>
    <mergeCell ref="D444:D445"/>
    <mergeCell ref="D446:D447"/>
    <mergeCell ref="D452:D453"/>
    <mergeCell ref="D480:D483"/>
    <mergeCell ref="D440:D443"/>
    <mergeCell ref="D492:D495"/>
    <mergeCell ref="D48:D49"/>
    <mergeCell ref="C127:C130"/>
    <mergeCell ref="D127:D130"/>
    <mergeCell ref="C50:C51"/>
    <mergeCell ref="C323:C324"/>
    <mergeCell ref="C320:C321"/>
    <mergeCell ref="D373:D374"/>
    <mergeCell ref="D331:D332"/>
    <mergeCell ref="D212:D214"/>
    <mergeCell ref="C420:C421"/>
    <mergeCell ref="C335:C336"/>
    <mergeCell ref="D233:D235"/>
    <mergeCell ref="C172:C174"/>
    <mergeCell ref="D172:D174"/>
    <mergeCell ref="D352:D355"/>
    <mergeCell ref="C468:C471"/>
    <mergeCell ref="C504:C507"/>
    <mergeCell ref="C480:C483"/>
    <mergeCell ref="C476:C479"/>
    <mergeCell ref="C488:C491"/>
    <mergeCell ref="C496:C499"/>
    <mergeCell ref="D472:D475"/>
    <mergeCell ref="C472:C475"/>
    <mergeCell ref="C647:C648"/>
    <mergeCell ref="D590:D592"/>
    <mergeCell ref="D593:D595"/>
    <mergeCell ref="D484:D487"/>
    <mergeCell ref="D618:D619"/>
    <mergeCell ref="D551:D554"/>
    <mergeCell ref="C551:C554"/>
    <mergeCell ref="D555:D558"/>
    <mergeCell ref="D521:D522"/>
    <mergeCell ref="D527:D529"/>
    <mergeCell ref="C547:C548"/>
    <mergeCell ref="D533:D535"/>
    <mergeCell ref="D537:D538"/>
    <mergeCell ref="C544:C546"/>
    <mergeCell ref="C542:C543"/>
    <mergeCell ref="A2:B2"/>
    <mergeCell ref="B516:B517"/>
    <mergeCell ref="C4:C5"/>
    <mergeCell ref="C166:C168"/>
    <mergeCell ref="C1072:C1073"/>
    <mergeCell ref="A352:A355"/>
    <mergeCell ref="B779:B780"/>
    <mergeCell ref="B504:B507"/>
    <mergeCell ref="B440:B443"/>
    <mergeCell ref="B429:B433"/>
    <mergeCell ref="C537:C538"/>
    <mergeCell ref="B426:B427"/>
    <mergeCell ref="C599:C601"/>
    <mergeCell ref="C596:C598"/>
    <mergeCell ref="C418:C419"/>
    <mergeCell ref="C3:D3"/>
    <mergeCell ref="D406:D407"/>
    <mergeCell ref="D392:D393"/>
    <mergeCell ref="D380:D381"/>
    <mergeCell ref="D390:D391"/>
    <mergeCell ref="D398:D399"/>
    <mergeCell ref="D356:D359"/>
    <mergeCell ref="D364:D365"/>
    <mergeCell ref="D218:D220"/>
    <mergeCell ref="D251:D252"/>
    <mergeCell ref="D247:D248"/>
    <mergeCell ref="D225:D227"/>
    <mergeCell ref="D249:D250"/>
    <mergeCell ref="D245:D246"/>
    <mergeCell ref="D240:D242"/>
    <mergeCell ref="D236:D238"/>
    <mergeCell ref="D231:D232"/>
    <mergeCell ref="B247:B248"/>
    <mergeCell ref="B306:B307"/>
    <mergeCell ref="B251:B252"/>
    <mergeCell ref="B249:B250"/>
    <mergeCell ref="B206:B208"/>
    <mergeCell ref="D396:D397"/>
    <mergeCell ref="C228:C230"/>
    <mergeCell ref="C245:C246"/>
    <mergeCell ref="C402:C403"/>
    <mergeCell ref="D414:D415"/>
    <mergeCell ref="D402:D403"/>
    <mergeCell ref="C394:C395"/>
    <mergeCell ref="C396:C397"/>
    <mergeCell ref="D384:D385"/>
    <mergeCell ref="D382:D383"/>
    <mergeCell ref="D386:D387"/>
    <mergeCell ref="D394:D395"/>
    <mergeCell ref="B218:B220"/>
    <mergeCell ref="B400:B401"/>
    <mergeCell ref="B406:B407"/>
    <mergeCell ref="D215:D217"/>
    <mergeCell ref="C209:C211"/>
    <mergeCell ref="B318:B319"/>
    <mergeCell ref="B314:B315"/>
    <mergeCell ref="B373:B374"/>
    <mergeCell ref="B376:B377"/>
    <mergeCell ref="B348:B351"/>
    <mergeCell ref="B410:B411"/>
    <mergeCell ref="B392:B393"/>
    <mergeCell ref="B368:B371"/>
    <mergeCell ref="A3:A6"/>
    <mergeCell ref="B446:B447"/>
    <mergeCell ref="B472:B475"/>
    <mergeCell ref="B476:B479"/>
    <mergeCell ref="A190:A191"/>
    <mergeCell ref="B3:B6"/>
    <mergeCell ref="B444:B445"/>
    <mergeCell ref="C1137:C1139"/>
    <mergeCell ref="D1041:D1042"/>
    <mergeCell ref="D1228:D1229"/>
    <mergeCell ref="D1205:D1207"/>
    <mergeCell ref="D1198:D1199"/>
    <mergeCell ref="D1200:D1201"/>
    <mergeCell ref="D1224:D1225"/>
    <mergeCell ref="D1226:D1227"/>
    <mergeCell ref="D1188:D1189"/>
    <mergeCell ref="D1176:D1177"/>
    <mergeCell ref="C1192:C1193"/>
    <mergeCell ref="C1186:C1187"/>
    <mergeCell ref="C1182:C1183"/>
    <mergeCell ref="D1194:D1195"/>
    <mergeCell ref="C1190:C1191"/>
    <mergeCell ref="C1172:C1173"/>
    <mergeCell ref="D1152:D1154"/>
    <mergeCell ref="D1156:D1158"/>
    <mergeCell ref="D1163:D1165"/>
    <mergeCell ref="D1146:D1147"/>
    <mergeCell ref="C1160:C1162"/>
    <mergeCell ref="C1156:C1158"/>
    <mergeCell ref="C1146:C1147"/>
    <mergeCell ref="D1160:D1162"/>
    <mergeCell ref="C162:C163"/>
    <mergeCell ref="D1218:D1219"/>
    <mergeCell ref="D1222:D1223"/>
    <mergeCell ref="D1220:D1221"/>
    <mergeCell ref="C1220:C1221"/>
    <mergeCell ref="D1216:D1217"/>
    <mergeCell ref="D1213:D1215"/>
    <mergeCell ref="C1218:C1219"/>
    <mergeCell ref="C1213:C1215"/>
    <mergeCell ref="C945:C947"/>
    <mergeCell ref="D997:D998"/>
    <mergeCell ref="D1015:D1017"/>
    <mergeCell ref="D1009:D1012"/>
    <mergeCell ref="D1190:D1191"/>
    <mergeCell ref="D1209:D1211"/>
    <mergeCell ref="D1174:D1175"/>
    <mergeCell ref="D1186:D1187"/>
    <mergeCell ref="D1178:D1179"/>
    <mergeCell ref="D1192:D1193"/>
    <mergeCell ref="C1180:C1181"/>
    <mergeCell ref="D1196:D1197"/>
    <mergeCell ref="C1184:C1185"/>
    <mergeCell ref="C1188:C1189"/>
    <mergeCell ref="C1076:C1077"/>
    <mergeCell ref="D1076:D1077"/>
    <mergeCell ref="D1057:D1058"/>
    <mergeCell ref="D1043:D1044"/>
    <mergeCell ref="D1039:D1040"/>
    <mergeCell ref="C1166:C1168"/>
    <mergeCell ref="C1121:C1123"/>
    <mergeCell ref="C1152:C1154"/>
    <mergeCell ref="D1022:D1025"/>
    <mergeCell ref="D945:D947"/>
    <mergeCell ref="D1101:D1102"/>
    <mergeCell ref="D1148:D1150"/>
    <mergeCell ref="D1202:D1203"/>
    <mergeCell ref="C555:C558"/>
    <mergeCell ref="C572:C574"/>
    <mergeCell ref="C540:C541"/>
    <mergeCell ref="D544:D546"/>
    <mergeCell ref="A314:A315"/>
    <mergeCell ref="A345:A347"/>
    <mergeCell ref="A340:A341"/>
    <mergeCell ref="A320:A321"/>
    <mergeCell ref="A396:A397"/>
    <mergeCell ref="A380:A381"/>
    <mergeCell ref="A392:A393"/>
    <mergeCell ref="A394:A395"/>
    <mergeCell ref="A376:A377"/>
    <mergeCell ref="B508:B511"/>
    <mergeCell ref="B572:B574"/>
    <mergeCell ref="A318:A319"/>
    <mergeCell ref="B544:B546"/>
    <mergeCell ref="B540:B541"/>
    <mergeCell ref="B394:B395"/>
    <mergeCell ref="D913:D915"/>
    <mergeCell ref="B424:B425"/>
    <mergeCell ref="D508:D511"/>
    <mergeCell ref="C530:C532"/>
    <mergeCell ref="C524:C526"/>
    <mergeCell ref="D496:D499"/>
    <mergeCell ref="D547:D548"/>
    <mergeCell ref="D542:D543"/>
    <mergeCell ref="D649:D650"/>
    <mergeCell ref="D647:D648"/>
    <mergeCell ref="C847:C848"/>
    <mergeCell ref="C842:C843"/>
    <mergeCell ref="C767:C768"/>
    <mergeCell ref="C677:C679"/>
    <mergeCell ref="C765:C766"/>
    <mergeCell ref="D791:D792"/>
    <mergeCell ref="D930:D932"/>
    <mergeCell ref="D921:D923"/>
    <mergeCell ref="D939:D941"/>
    <mergeCell ref="D400:D401"/>
    <mergeCell ref="D404:D405"/>
    <mergeCell ref="B436:B439"/>
    <mergeCell ref="B420:B421"/>
    <mergeCell ref="B879:B880"/>
    <mergeCell ref="B649:B650"/>
    <mergeCell ref="B559:B562"/>
    <mergeCell ref="B902:B903"/>
    <mergeCell ref="D773:D774"/>
    <mergeCell ref="C830:C831"/>
    <mergeCell ref="C832:C833"/>
    <mergeCell ref="C814:C815"/>
    <mergeCell ref="C763:C764"/>
    <mergeCell ref="D824:D825"/>
    <mergeCell ref="D802:D803"/>
    <mergeCell ref="D804:D805"/>
    <mergeCell ref="D763:D764"/>
    <mergeCell ref="D779:D780"/>
    <mergeCell ref="D788:D789"/>
    <mergeCell ref="D794:D795"/>
    <mergeCell ref="D796:D797"/>
    <mergeCell ref="C651:C652"/>
    <mergeCell ref="D488:D491"/>
    <mergeCell ref="B647:B648"/>
    <mergeCell ref="B651:B652"/>
    <mergeCell ref="A653:A654"/>
    <mergeCell ref="A655:A656"/>
    <mergeCell ref="B683:B684"/>
    <mergeCell ref="B753:B754"/>
    <mergeCell ref="A398:A399"/>
    <mergeCell ref="A416:A417"/>
    <mergeCell ref="A496:A499"/>
    <mergeCell ref="A342:A343"/>
    <mergeCell ref="A452:A453"/>
    <mergeCell ref="A457:A458"/>
    <mergeCell ref="A459:A460"/>
    <mergeCell ref="A484:A487"/>
    <mergeCell ref="A540:A541"/>
    <mergeCell ref="A455:A456"/>
    <mergeCell ref="A492:A495"/>
    <mergeCell ref="A402:A403"/>
    <mergeCell ref="A390:A391"/>
    <mergeCell ref="A388:A389"/>
    <mergeCell ref="A440:A443"/>
    <mergeCell ref="A436:A439"/>
    <mergeCell ref="A418:A419"/>
    <mergeCell ref="B521:B522"/>
    <mergeCell ref="B519:B520"/>
    <mergeCell ref="A523:B523"/>
    <mergeCell ref="A596:A598"/>
    <mergeCell ref="B549:B550"/>
    <mergeCell ref="A559:A562"/>
    <mergeCell ref="A547:A548"/>
    <mergeCell ref="A593:A595"/>
    <mergeCell ref="A584:A585"/>
    <mergeCell ref="A618:A619"/>
    <mergeCell ref="B537:B538"/>
    <mergeCell ref="A572:A574"/>
    <mergeCell ref="B488:B491"/>
    <mergeCell ref="A500:A503"/>
    <mergeCell ref="A527:A529"/>
    <mergeCell ref="A544:A546"/>
    <mergeCell ref="A844:A845"/>
    <mergeCell ref="A860:A861"/>
    <mergeCell ref="A858:A859"/>
    <mergeCell ref="A856:A857"/>
    <mergeCell ref="B542:B543"/>
    <mergeCell ref="A744:A745"/>
    <mergeCell ref="A555:A558"/>
    <mergeCell ref="B618:B619"/>
    <mergeCell ref="B580:B581"/>
    <mergeCell ref="A705:A706"/>
    <mergeCell ref="A566:A568"/>
    <mergeCell ref="A671:A673"/>
    <mergeCell ref="A516:A517"/>
    <mergeCell ref="A808:A809"/>
    <mergeCell ref="B674:B676"/>
    <mergeCell ref="A524:A526"/>
    <mergeCell ref="A504:A507"/>
    <mergeCell ref="A551:A554"/>
    <mergeCell ref="A641:B641"/>
    <mergeCell ref="B709:B710"/>
    <mergeCell ref="B758:B759"/>
    <mergeCell ref="B763:B764"/>
    <mergeCell ref="B756:B757"/>
    <mergeCell ref="A838:A839"/>
    <mergeCell ref="B836:B837"/>
    <mergeCell ref="A434:A435"/>
    <mergeCell ref="A429:A433"/>
    <mergeCell ref="A446:A447"/>
    <mergeCell ref="A476:A479"/>
    <mergeCell ref="B404:B405"/>
    <mergeCell ref="B408:B409"/>
    <mergeCell ref="A480:A483"/>
    <mergeCell ref="A368:A371"/>
    <mergeCell ref="B390:B391"/>
    <mergeCell ref="A331:A332"/>
    <mergeCell ref="A400:A401"/>
    <mergeCell ref="A373:A374"/>
    <mergeCell ref="A488:A491"/>
    <mergeCell ref="A468:A471"/>
    <mergeCell ref="A472:A475"/>
    <mergeCell ref="A364:A365"/>
    <mergeCell ref="A366:A367"/>
    <mergeCell ref="A420:A421"/>
    <mergeCell ref="B342:B343"/>
    <mergeCell ref="A356:A359"/>
    <mergeCell ref="A444:A445"/>
    <mergeCell ref="B418:B419"/>
    <mergeCell ref="A426:A427"/>
    <mergeCell ref="A414:A415"/>
    <mergeCell ref="A410:A411"/>
    <mergeCell ref="A406:A407"/>
    <mergeCell ref="A408:A409"/>
    <mergeCell ref="B402:B403"/>
    <mergeCell ref="A404:A405"/>
    <mergeCell ref="A384:A385"/>
    <mergeCell ref="A386:A387"/>
    <mergeCell ref="B822:B823"/>
    <mergeCell ref="B812:B813"/>
    <mergeCell ref="B657:B659"/>
    <mergeCell ref="A323:A324"/>
    <mergeCell ref="A338:A339"/>
    <mergeCell ref="A328:A329"/>
    <mergeCell ref="B328:B329"/>
    <mergeCell ref="A382:A383"/>
    <mergeCell ref="A335:A336"/>
    <mergeCell ref="B364:B365"/>
    <mergeCell ref="B366:B367"/>
    <mergeCell ref="B356:B359"/>
    <mergeCell ref="B345:B347"/>
    <mergeCell ref="B352:B355"/>
    <mergeCell ref="B484:B487"/>
    <mergeCell ref="A360:A363"/>
    <mergeCell ref="A448:A449"/>
    <mergeCell ref="B338:B339"/>
    <mergeCell ref="B340:B341"/>
    <mergeCell ref="A348:A351"/>
    <mergeCell ref="B331:B332"/>
    <mergeCell ref="B335:B336"/>
    <mergeCell ref="B323:B324"/>
    <mergeCell ref="A450:A451"/>
    <mergeCell ref="A325:A326"/>
    <mergeCell ref="B512:B515"/>
    <mergeCell ref="A549:A550"/>
    <mergeCell ref="B480:B483"/>
    <mergeCell ref="B492:B495"/>
    <mergeCell ref="B575:B577"/>
    <mergeCell ref="B587:B589"/>
    <mergeCell ref="A424:A425"/>
    <mergeCell ref="B1059:B1060"/>
    <mergeCell ref="B1125:B1127"/>
    <mergeCell ref="A1055:A1056"/>
    <mergeCell ref="B1055:B1056"/>
    <mergeCell ref="B1053:B1054"/>
    <mergeCell ref="A1094:A1095"/>
    <mergeCell ref="A864:A865"/>
    <mergeCell ref="A853:A854"/>
    <mergeCell ref="A832:A833"/>
    <mergeCell ref="A840:A841"/>
    <mergeCell ref="A810:A811"/>
    <mergeCell ref="A812:A813"/>
    <mergeCell ref="B791:B792"/>
    <mergeCell ref="B798:B799"/>
    <mergeCell ref="A796:A797"/>
    <mergeCell ref="B794:B795"/>
    <mergeCell ref="B796:B797"/>
    <mergeCell ref="A824:A825"/>
    <mergeCell ref="B853:B854"/>
    <mergeCell ref="A822:A823"/>
    <mergeCell ref="A830:A831"/>
    <mergeCell ref="B810:B811"/>
    <mergeCell ref="B830:B831"/>
    <mergeCell ref="A862:A863"/>
    <mergeCell ref="A836:A837"/>
    <mergeCell ref="A814:A815"/>
    <mergeCell ref="A816:A817"/>
    <mergeCell ref="A828:A829"/>
    <mergeCell ref="B1050:B1051"/>
    <mergeCell ref="A1067:A1068"/>
    <mergeCell ref="A1076:A1077"/>
    <mergeCell ref="B828:B829"/>
    <mergeCell ref="B1192:B1193"/>
    <mergeCell ref="A1196:A1197"/>
    <mergeCell ref="A1200:A1201"/>
    <mergeCell ref="A1188:A1189"/>
    <mergeCell ref="B1198:B1199"/>
    <mergeCell ref="B1174:B1175"/>
    <mergeCell ref="B1190:B1191"/>
    <mergeCell ref="B1186:B1187"/>
    <mergeCell ref="A1125:A1127"/>
    <mergeCell ref="B1169:B1171"/>
    <mergeCell ref="B1178:B1179"/>
    <mergeCell ref="B1241:B1243"/>
    <mergeCell ref="A1241:A1243"/>
    <mergeCell ref="B1267:B1269"/>
    <mergeCell ref="B1218:B1219"/>
    <mergeCell ref="B1216:B1217"/>
    <mergeCell ref="A1222:A1223"/>
    <mergeCell ref="A1220:A1221"/>
    <mergeCell ref="B1220:B1221"/>
    <mergeCell ref="B1144:B1145"/>
    <mergeCell ref="B1148:B1150"/>
    <mergeCell ref="A1133:A1135"/>
    <mergeCell ref="B1137:B1139"/>
    <mergeCell ref="B1133:B1135"/>
    <mergeCell ref="A1163:A1165"/>
    <mergeCell ref="B1176:B1177"/>
    <mergeCell ref="A1156:A1158"/>
    <mergeCell ref="B1160:B1162"/>
    <mergeCell ref="B1166:B1168"/>
    <mergeCell ref="B1184:B1185"/>
    <mergeCell ref="A1279:A1281"/>
    <mergeCell ref="B1270:B1272"/>
    <mergeCell ref="A1254:A1256"/>
    <mergeCell ref="A1251:A1253"/>
    <mergeCell ref="B1257:B1259"/>
    <mergeCell ref="A1263:A1265"/>
    <mergeCell ref="A1186:A1187"/>
    <mergeCell ref="B1196:B1197"/>
    <mergeCell ref="A1190:A1191"/>
    <mergeCell ref="A1194:A1195"/>
    <mergeCell ref="A1192:A1193"/>
    <mergeCell ref="B1194:B1195"/>
    <mergeCell ref="A1205:A1207"/>
    <mergeCell ref="B1200:B1201"/>
    <mergeCell ref="A1208:B1208"/>
    <mergeCell ref="A1148:A1150"/>
    <mergeCell ref="B1182:B1183"/>
    <mergeCell ref="A1172:A1173"/>
    <mergeCell ref="A1174:A1175"/>
    <mergeCell ref="B1156:B1158"/>
    <mergeCell ref="A1160:A1162"/>
    <mergeCell ref="A1176:A1177"/>
    <mergeCell ref="A1180:A1181"/>
    <mergeCell ref="A1166:A1168"/>
    <mergeCell ref="A1178:A1179"/>
    <mergeCell ref="A1273:A1275"/>
    <mergeCell ref="B1163:B1165"/>
    <mergeCell ref="A1169:A1171"/>
    <mergeCell ref="A1152:A1154"/>
    <mergeCell ref="B1152:B1154"/>
    <mergeCell ref="B1172:B1173"/>
    <mergeCell ref="B1180:B1181"/>
    <mergeCell ref="A1053:A1054"/>
    <mergeCell ref="A1072:A1073"/>
    <mergeCell ref="A1121:A1123"/>
    <mergeCell ref="B1121:B1123"/>
    <mergeCell ref="B1039:B1040"/>
    <mergeCell ref="A1030:A1033"/>
    <mergeCell ref="A1003:A1004"/>
    <mergeCell ref="B1037:B1038"/>
    <mergeCell ref="A1039:A1040"/>
    <mergeCell ref="A1037:A1038"/>
    <mergeCell ref="A1035:A1036"/>
    <mergeCell ref="A1065:A1066"/>
    <mergeCell ref="A1050:A1051"/>
    <mergeCell ref="A1144:A1145"/>
    <mergeCell ref="A1059:A1060"/>
    <mergeCell ref="A1146:A1147"/>
    <mergeCell ref="B1072:B1073"/>
    <mergeCell ref="B1129:B1131"/>
    <mergeCell ref="A1041:A1042"/>
    <mergeCell ref="B1041:B1042"/>
    <mergeCell ref="A1047:A1048"/>
    <mergeCell ref="B1043:B1044"/>
    <mergeCell ref="A1043:A1044"/>
    <mergeCell ref="A1062:A1063"/>
    <mergeCell ref="B1062:B1063"/>
    <mergeCell ref="A1101:A1102"/>
    <mergeCell ref="A1129:A1131"/>
    <mergeCell ref="A1141:A1143"/>
    <mergeCell ref="A1137:A1139"/>
    <mergeCell ref="B1141:B1143"/>
    <mergeCell ref="B1146:B1147"/>
    <mergeCell ref="B1065:B1066"/>
    <mergeCell ref="A1061:B1061"/>
    <mergeCell ref="C908:C909"/>
    <mergeCell ref="B1045:B1046"/>
    <mergeCell ref="B824:B825"/>
    <mergeCell ref="A913:A915"/>
    <mergeCell ref="B913:B915"/>
    <mergeCell ref="B908:B909"/>
    <mergeCell ref="A936:A938"/>
    <mergeCell ref="B885:B886"/>
    <mergeCell ref="B875:B876"/>
    <mergeCell ref="A875:A876"/>
    <mergeCell ref="A945:A947"/>
    <mergeCell ref="B899:B900"/>
    <mergeCell ref="A775:A776"/>
    <mergeCell ref="B808:B809"/>
    <mergeCell ref="B804:B805"/>
    <mergeCell ref="C838:C839"/>
    <mergeCell ref="C899:C900"/>
    <mergeCell ref="A904:A905"/>
    <mergeCell ref="B891:B892"/>
    <mergeCell ref="B889:B890"/>
    <mergeCell ref="A899:A900"/>
    <mergeCell ref="A779:A780"/>
    <mergeCell ref="B832:B833"/>
    <mergeCell ref="B806:B807"/>
    <mergeCell ref="B1035:B1036"/>
    <mergeCell ref="B1057:B1058"/>
    <mergeCell ref="A1045:A1046"/>
    <mergeCell ref="B1047:B1048"/>
    <mergeCell ref="A939:A941"/>
    <mergeCell ref="B921:B923"/>
    <mergeCell ref="A1057:A1058"/>
    <mergeCell ref="D775:D776"/>
    <mergeCell ref="D798:D799"/>
    <mergeCell ref="D822:D823"/>
    <mergeCell ref="D800:D801"/>
    <mergeCell ref="C796:C797"/>
    <mergeCell ref="C791:C792"/>
    <mergeCell ref="C777:C778"/>
    <mergeCell ref="C804:C805"/>
    <mergeCell ref="C802:C803"/>
    <mergeCell ref="C822:C823"/>
    <mergeCell ref="C806:C807"/>
    <mergeCell ref="C810:C811"/>
    <mergeCell ref="C816:C817"/>
    <mergeCell ref="C736:C737"/>
    <mergeCell ref="C744:C745"/>
    <mergeCell ref="A889:A890"/>
    <mergeCell ref="B775:B776"/>
    <mergeCell ref="B788:B789"/>
    <mergeCell ref="B800:B801"/>
    <mergeCell ref="C808:C809"/>
    <mergeCell ref="A806:A807"/>
    <mergeCell ref="A769:A770"/>
    <mergeCell ref="C850:C851"/>
    <mergeCell ref="D853:D854"/>
    <mergeCell ref="D858:D859"/>
    <mergeCell ref="C844:C845"/>
    <mergeCell ref="D814:D815"/>
    <mergeCell ref="D842:D843"/>
    <mergeCell ref="D840:D841"/>
    <mergeCell ref="C858:C859"/>
    <mergeCell ref="C853:C854"/>
    <mergeCell ref="C840:C841"/>
    <mergeCell ref="C758:C759"/>
    <mergeCell ref="C695:C696"/>
    <mergeCell ref="C668:C670"/>
    <mergeCell ref="C683:C684"/>
    <mergeCell ref="A758:A759"/>
    <mergeCell ref="A680:A681"/>
    <mergeCell ref="A756:A757"/>
    <mergeCell ref="B671:B673"/>
    <mergeCell ref="A791:A792"/>
    <mergeCell ref="A800:A801"/>
    <mergeCell ref="A804:A805"/>
    <mergeCell ref="C794:C795"/>
    <mergeCell ref="C798:C799"/>
    <mergeCell ref="A794:A795"/>
    <mergeCell ref="A798:A799"/>
    <mergeCell ref="A802:A803"/>
    <mergeCell ref="A777:A778"/>
    <mergeCell ref="A788:A789"/>
    <mergeCell ref="A709:A710"/>
    <mergeCell ref="A686:A687"/>
    <mergeCell ref="A697:A699"/>
    <mergeCell ref="A751:A752"/>
    <mergeCell ref="A736:A737"/>
    <mergeCell ref="B802:B803"/>
    <mergeCell ref="B777:B778"/>
    <mergeCell ref="A674:A676"/>
    <mergeCell ref="A688:A690"/>
    <mergeCell ref="C775:C776"/>
    <mergeCell ref="D877:D878"/>
    <mergeCell ref="D860:D861"/>
    <mergeCell ref="D862:D863"/>
    <mergeCell ref="C860:C861"/>
    <mergeCell ref="C862:C863"/>
    <mergeCell ref="D879:D880"/>
    <mergeCell ref="A866:A867"/>
    <mergeCell ref="B860:B861"/>
    <mergeCell ref="B866:B867"/>
    <mergeCell ref="A1022:A1025"/>
    <mergeCell ref="A1013:A1014"/>
    <mergeCell ref="C902:C903"/>
    <mergeCell ref="A906:A907"/>
    <mergeCell ref="B906:B907"/>
    <mergeCell ref="C906:C907"/>
    <mergeCell ref="B954:B956"/>
    <mergeCell ref="B942:B944"/>
    <mergeCell ref="A930:A932"/>
    <mergeCell ref="B933:B935"/>
    <mergeCell ref="B887:B888"/>
    <mergeCell ref="A901:B901"/>
    <mergeCell ref="D1003:D1004"/>
    <mergeCell ref="C891:C892"/>
    <mergeCell ref="C1013:C1014"/>
    <mergeCell ref="B968:B969"/>
    <mergeCell ref="B966:B967"/>
    <mergeCell ref="C889:C890"/>
    <mergeCell ref="D875:D876"/>
    <mergeCell ref="D991:D993"/>
    <mergeCell ref="C970:C971"/>
    <mergeCell ref="D910:D911"/>
    <mergeCell ref="B1005:B1008"/>
    <mergeCell ref="B1009:B1012"/>
    <mergeCell ref="B1000:B1001"/>
    <mergeCell ref="B1015:B1017"/>
    <mergeCell ref="B1013:B1014"/>
    <mergeCell ref="C1141:C1143"/>
    <mergeCell ref="C1133:C1135"/>
    <mergeCell ref="D1166:D1168"/>
    <mergeCell ref="C875:C876"/>
    <mergeCell ref="C918:C920"/>
    <mergeCell ref="C885:C886"/>
    <mergeCell ref="D885:D886"/>
    <mergeCell ref="C1129:C1131"/>
    <mergeCell ref="C1094:C1095"/>
    <mergeCell ref="C1148:C1150"/>
    <mergeCell ref="B1067:B1068"/>
    <mergeCell ref="B1094:B1095"/>
    <mergeCell ref="B1076:B1077"/>
    <mergeCell ref="C904:C905"/>
    <mergeCell ref="D918:D920"/>
    <mergeCell ref="D933:D935"/>
    <mergeCell ref="D904:D905"/>
    <mergeCell ref="D908:D909"/>
    <mergeCell ref="C913:C915"/>
    <mergeCell ref="C936:C938"/>
    <mergeCell ref="D970:D971"/>
    <mergeCell ref="B1101:B1102"/>
    <mergeCell ref="D1072:D1073"/>
    <mergeCell ref="D1094:D1095"/>
    <mergeCell ref="D1000:D1001"/>
    <mergeCell ref="B930:B932"/>
    <mergeCell ref="B936:B938"/>
    <mergeCell ref="D1180:D1181"/>
    <mergeCell ref="D1184:D1185"/>
    <mergeCell ref="D1182:D1183"/>
    <mergeCell ref="C1178:C1179"/>
    <mergeCell ref="D1172:D1173"/>
    <mergeCell ref="D1059:D1060"/>
    <mergeCell ref="D1067:D1068"/>
    <mergeCell ref="D1144:D1145"/>
    <mergeCell ref="D1137:D1139"/>
    <mergeCell ref="D1121:D1123"/>
    <mergeCell ref="D1141:D1143"/>
    <mergeCell ref="C1067:C1068"/>
    <mergeCell ref="D1129:D1131"/>
    <mergeCell ref="D954:D956"/>
    <mergeCell ref="D942:D944"/>
    <mergeCell ref="D1005:D1008"/>
    <mergeCell ref="D1018:D1021"/>
    <mergeCell ref="D1013:D1014"/>
    <mergeCell ref="D1045:D1046"/>
    <mergeCell ref="C1039:C1040"/>
    <mergeCell ref="D1125:D1127"/>
    <mergeCell ref="C954:C956"/>
    <mergeCell ref="C960:C961"/>
    <mergeCell ref="C1005:C1008"/>
    <mergeCell ref="C1035:C1036"/>
    <mergeCell ref="C1125:C1127"/>
    <mergeCell ref="C1169:C1171"/>
    <mergeCell ref="D957:D959"/>
    <mergeCell ref="D964:D965"/>
    <mergeCell ref="D966:D967"/>
    <mergeCell ref="D1037:D1038"/>
    <mergeCell ref="A996:D996"/>
    <mergeCell ref="D1279:D1281"/>
    <mergeCell ref="D1267:D1269"/>
    <mergeCell ref="D1270:D1272"/>
    <mergeCell ref="D1273:D1275"/>
    <mergeCell ref="C1273:C1275"/>
    <mergeCell ref="D1341:D1342"/>
    <mergeCell ref="D1326:D1327"/>
    <mergeCell ref="D1314:D1315"/>
    <mergeCell ref="D1332:D1333"/>
    <mergeCell ref="D1282:D1284"/>
    <mergeCell ref="D1260:D1262"/>
    <mergeCell ref="D1133:D1135"/>
    <mergeCell ref="C1241:C1243"/>
    <mergeCell ref="C1176:C1177"/>
    <mergeCell ref="C1235:C1237"/>
    <mergeCell ref="B1202:B1203"/>
    <mergeCell ref="B1209:B1211"/>
    <mergeCell ref="B1260:B1262"/>
    <mergeCell ref="B1254:B1256"/>
    <mergeCell ref="B1276:B1278"/>
    <mergeCell ref="B1273:B1275"/>
    <mergeCell ref="C1174:C1175"/>
    <mergeCell ref="C1163:C1165"/>
    <mergeCell ref="C1144:C1145"/>
    <mergeCell ref="C1205:C1207"/>
    <mergeCell ref="D1276:D1278"/>
    <mergeCell ref="D1248:D1250"/>
    <mergeCell ref="D1254:D1256"/>
    <mergeCell ref="D1241:D1243"/>
    <mergeCell ref="D1257:D1259"/>
    <mergeCell ref="D1263:D1265"/>
    <mergeCell ref="D1244:D1246"/>
    <mergeCell ref="D1251:D1253"/>
    <mergeCell ref="C1198:C1199"/>
    <mergeCell ref="C1194:C1195"/>
    <mergeCell ref="C1341:C1342"/>
    <mergeCell ref="C1332:C1333"/>
    <mergeCell ref="C1326:C1327"/>
    <mergeCell ref="B1341:B1342"/>
    <mergeCell ref="C1314:C1315"/>
    <mergeCell ref="B1326:B1327"/>
    <mergeCell ref="D1235:D1237"/>
    <mergeCell ref="C1282:C1284"/>
    <mergeCell ref="B1248:B1250"/>
    <mergeCell ref="B1251:B1253"/>
    <mergeCell ref="B1263:B1265"/>
    <mergeCell ref="A1212:B1212"/>
    <mergeCell ref="B1222:B1223"/>
    <mergeCell ref="B1205:B1207"/>
    <mergeCell ref="C1216:C1217"/>
    <mergeCell ref="C1209:C1211"/>
    <mergeCell ref="C1276:C1278"/>
    <mergeCell ref="C1260:C1262"/>
    <mergeCell ref="B1213:B1215"/>
    <mergeCell ref="B1279:B1281"/>
    <mergeCell ref="B1282:B1284"/>
    <mergeCell ref="A1282:A1284"/>
    <mergeCell ref="C1200:C1201"/>
    <mergeCell ref="C1202:C1203"/>
    <mergeCell ref="C1279:C1281"/>
    <mergeCell ref="B1228:B1229"/>
    <mergeCell ref="B1226:B1227"/>
    <mergeCell ref="B1235:B1237"/>
    <mergeCell ref="A1267:A1269"/>
    <mergeCell ref="D1386:D1387"/>
    <mergeCell ref="C1351:C1352"/>
    <mergeCell ref="D1368:D1369"/>
    <mergeCell ref="C1368:C1369"/>
    <mergeCell ref="D1353:D1354"/>
    <mergeCell ref="C1386:C1387"/>
    <mergeCell ref="C1353:C1354"/>
    <mergeCell ref="D1351:D1352"/>
    <mergeCell ref="A1314:A1315"/>
    <mergeCell ref="A1332:A1333"/>
    <mergeCell ref="A1326:A1327"/>
    <mergeCell ref="B1314:B1315"/>
    <mergeCell ref="B1332:B1333"/>
    <mergeCell ref="A1351:A1352"/>
    <mergeCell ref="B1351:B1352"/>
    <mergeCell ref="A1353:A1354"/>
    <mergeCell ref="B1353:B1354"/>
    <mergeCell ref="A1341:A1342"/>
    <mergeCell ref="A1386:A1387"/>
    <mergeCell ref="B1368:B1369"/>
    <mergeCell ref="D1065:D1066"/>
    <mergeCell ref="D1062:D1063"/>
    <mergeCell ref="C1055:C1056"/>
    <mergeCell ref="C1057:C1058"/>
    <mergeCell ref="D1053:D1054"/>
    <mergeCell ref="B1386:B1387"/>
    <mergeCell ref="A1368:A1369"/>
    <mergeCell ref="D1169:D1171"/>
    <mergeCell ref="D1238:D1240"/>
    <mergeCell ref="D902:D903"/>
    <mergeCell ref="D899:D900"/>
    <mergeCell ref="C800:C801"/>
    <mergeCell ref="C812:C813"/>
    <mergeCell ref="C779:C780"/>
    <mergeCell ref="C824:C825"/>
    <mergeCell ref="D856:D857"/>
    <mergeCell ref="D705:D706"/>
    <mergeCell ref="D734:D735"/>
    <mergeCell ref="C707:C708"/>
    <mergeCell ref="D707:D708"/>
    <mergeCell ref="D709:D710"/>
    <mergeCell ref="C734:C735"/>
    <mergeCell ref="C709:C710"/>
    <mergeCell ref="D828:D829"/>
    <mergeCell ref="D832:D833"/>
    <mergeCell ref="D830:D831"/>
    <mergeCell ref="D836:D837"/>
    <mergeCell ref="C836:C837"/>
    <mergeCell ref="D838:D839"/>
    <mergeCell ref="D847:D848"/>
    <mergeCell ref="C879:C880"/>
    <mergeCell ref="D864:D865"/>
    <mergeCell ref="D889:D890"/>
    <mergeCell ref="D887:D888"/>
    <mergeCell ref="B686:B687"/>
    <mergeCell ref="C773:C774"/>
    <mergeCell ref="B769:B770"/>
    <mergeCell ref="B661:B663"/>
    <mergeCell ref="B584:B585"/>
    <mergeCell ref="B621:B624"/>
    <mergeCell ref="D655:D656"/>
    <mergeCell ref="C593:C595"/>
    <mergeCell ref="A634:B634"/>
    <mergeCell ref="B590:B592"/>
    <mergeCell ref="A765:A766"/>
    <mergeCell ref="B603:B604"/>
    <mergeCell ref="B632:B633"/>
    <mergeCell ref="A649:A650"/>
    <mergeCell ref="B639:B640"/>
    <mergeCell ref="B697:B699"/>
    <mergeCell ref="A621:A624"/>
    <mergeCell ref="A651:A652"/>
    <mergeCell ref="A664:A666"/>
    <mergeCell ref="A661:A663"/>
    <mergeCell ref="A657:A659"/>
    <mergeCell ref="B596:B598"/>
    <mergeCell ref="B744:B745"/>
    <mergeCell ref="A632:A633"/>
    <mergeCell ref="A668:A670"/>
    <mergeCell ref="B680:B681"/>
    <mergeCell ref="A677:A679"/>
    <mergeCell ref="C705:C706"/>
    <mergeCell ref="C680:C681"/>
    <mergeCell ref="B864:B865"/>
    <mergeCell ref="D765:D766"/>
    <mergeCell ref="D769:D770"/>
    <mergeCell ref="D767:D768"/>
    <mergeCell ref="B773:B774"/>
    <mergeCell ref="B736:B737"/>
    <mergeCell ref="B705:B706"/>
    <mergeCell ref="B751:B752"/>
    <mergeCell ref="A734:A735"/>
    <mergeCell ref="B707:B708"/>
    <mergeCell ref="A707:A708"/>
    <mergeCell ref="A753:A754"/>
    <mergeCell ref="B814:B815"/>
    <mergeCell ref="B816:B817"/>
    <mergeCell ref="B664:B666"/>
    <mergeCell ref="B695:B696"/>
    <mergeCell ref="B688:B690"/>
    <mergeCell ref="B677:B679"/>
    <mergeCell ref="D695:D696"/>
    <mergeCell ref="C697:C699"/>
    <mergeCell ref="D806:D807"/>
    <mergeCell ref="D808:D809"/>
    <mergeCell ref="C769:C770"/>
    <mergeCell ref="C788:C789"/>
    <mergeCell ref="D753:D754"/>
    <mergeCell ref="D751:D752"/>
    <mergeCell ref="D758:D759"/>
    <mergeCell ref="C756:C757"/>
    <mergeCell ref="C751:C752"/>
    <mergeCell ref="D777:D778"/>
    <mergeCell ref="C674:C676"/>
    <mergeCell ref="C671:C673"/>
    <mergeCell ref="C753:C754"/>
    <mergeCell ref="D420:D421"/>
    <mergeCell ref="D512:D515"/>
    <mergeCell ref="D500:D503"/>
    <mergeCell ref="D450:D451"/>
    <mergeCell ref="D424:D425"/>
    <mergeCell ref="C533:C535"/>
    <mergeCell ref="C521:C522"/>
    <mergeCell ref="B524:B526"/>
    <mergeCell ref="C459:C460"/>
    <mergeCell ref="C440:C443"/>
    <mergeCell ref="C549:C550"/>
    <mergeCell ref="D436:D439"/>
    <mergeCell ref="D448:D449"/>
    <mergeCell ref="D457:D458"/>
    <mergeCell ref="A603:A604"/>
    <mergeCell ref="B767:B768"/>
    <mergeCell ref="C566:C568"/>
    <mergeCell ref="C569:C571"/>
    <mergeCell ref="D559:D562"/>
    <mergeCell ref="C661:C663"/>
    <mergeCell ref="C639:C640"/>
    <mergeCell ref="C653:C654"/>
    <mergeCell ref="C645:C646"/>
    <mergeCell ref="C649:C650"/>
    <mergeCell ref="C655:C656"/>
    <mergeCell ref="C657:C659"/>
    <mergeCell ref="D688:D690"/>
    <mergeCell ref="D683:D684"/>
    <mergeCell ref="C575:C577"/>
    <mergeCell ref="D578:D579"/>
    <mergeCell ref="D575:D577"/>
    <mergeCell ref="B434:B435"/>
    <mergeCell ref="D190:D191"/>
    <mergeCell ref="D192:D193"/>
    <mergeCell ref="C352:C355"/>
    <mergeCell ref="C328:C329"/>
    <mergeCell ref="C366:C367"/>
    <mergeCell ref="D366:D367"/>
    <mergeCell ref="C516:C517"/>
    <mergeCell ref="C392:C393"/>
    <mergeCell ref="C559:C562"/>
    <mergeCell ref="C632:C633"/>
    <mergeCell ref="C584:C585"/>
    <mergeCell ref="C664:C666"/>
    <mergeCell ref="D476:D479"/>
    <mergeCell ref="C621:C624"/>
    <mergeCell ref="D566:D568"/>
    <mergeCell ref="D569:D571"/>
    <mergeCell ref="D572:D574"/>
    <mergeCell ref="D410:D411"/>
    <mergeCell ref="C398:C399"/>
    <mergeCell ref="D418:D419"/>
    <mergeCell ref="C484:C487"/>
    <mergeCell ref="C424:C425"/>
    <mergeCell ref="D468:D471"/>
    <mergeCell ref="D504:D507"/>
    <mergeCell ref="C452:C453"/>
    <mergeCell ref="D434:D435"/>
    <mergeCell ref="D645:D646"/>
    <mergeCell ref="D455:D456"/>
    <mergeCell ref="D459:D460"/>
    <mergeCell ref="D530:D532"/>
    <mergeCell ref="C455:C456"/>
    <mergeCell ref="D408:D409"/>
    <mergeCell ref="D149:D151"/>
    <mergeCell ref="C249:C250"/>
    <mergeCell ref="C247:C248"/>
    <mergeCell ref="D164:D165"/>
    <mergeCell ref="C225:C227"/>
    <mergeCell ref="D309:D310"/>
    <mergeCell ref="D196:D197"/>
    <mergeCell ref="D203:D205"/>
    <mergeCell ref="D209:D211"/>
    <mergeCell ref="D325:D326"/>
    <mergeCell ref="D328:D329"/>
    <mergeCell ref="C206:C208"/>
    <mergeCell ref="C203:C205"/>
    <mergeCell ref="C222:C224"/>
    <mergeCell ref="C218:C220"/>
    <mergeCell ref="D222:D224"/>
    <mergeCell ref="C231:C232"/>
    <mergeCell ref="C182:C184"/>
    <mergeCell ref="C152:C153"/>
    <mergeCell ref="C175:C177"/>
    <mergeCell ref="C309:C310"/>
    <mergeCell ref="C196:C197"/>
    <mergeCell ref="C169:C171"/>
    <mergeCell ref="D152:D153"/>
    <mergeCell ref="C158:C159"/>
    <mergeCell ref="D323:D324"/>
    <mergeCell ref="D306:D307"/>
    <mergeCell ref="D318:D319"/>
    <mergeCell ref="D314:D315"/>
    <mergeCell ref="D320:D321"/>
    <mergeCell ref="C190:C191"/>
    <mergeCell ref="C215:C217"/>
    <mergeCell ref="B90:B93"/>
    <mergeCell ref="A98:A101"/>
    <mergeCell ref="B103:B106"/>
    <mergeCell ref="D50:D51"/>
    <mergeCell ref="C53:D53"/>
    <mergeCell ref="D123:D126"/>
    <mergeCell ref="C164:C165"/>
    <mergeCell ref="D98:D101"/>
    <mergeCell ref="C86:C89"/>
    <mergeCell ref="C90:C93"/>
    <mergeCell ref="D111:D114"/>
    <mergeCell ref="D86:D89"/>
    <mergeCell ref="D107:D110"/>
    <mergeCell ref="C131:C134"/>
    <mergeCell ref="D103:D106"/>
    <mergeCell ref="D115:D118"/>
    <mergeCell ref="D166:D168"/>
    <mergeCell ref="C149:C151"/>
    <mergeCell ref="C139:C142"/>
    <mergeCell ref="D131:D134"/>
    <mergeCell ref="C135:C138"/>
    <mergeCell ref="C115:C118"/>
    <mergeCell ref="C94:C97"/>
    <mergeCell ref="D90:D93"/>
    <mergeCell ref="C98:C101"/>
    <mergeCell ref="C119:C122"/>
    <mergeCell ref="A149:A151"/>
    <mergeCell ref="A115:A118"/>
    <mergeCell ref="B115:B118"/>
    <mergeCell ref="A123:A126"/>
    <mergeCell ref="B127:B130"/>
    <mergeCell ref="C123:C126"/>
    <mergeCell ref="A236:A238"/>
    <mergeCell ref="C331:C332"/>
    <mergeCell ref="A192:A193"/>
    <mergeCell ref="A203:A205"/>
    <mergeCell ref="A206:A208"/>
    <mergeCell ref="A196:A197"/>
    <mergeCell ref="A209:A211"/>
    <mergeCell ref="B222:B224"/>
    <mergeCell ref="A48:A49"/>
    <mergeCell ref="B48:B49"/>
    <mergeCell ref="A50:A51"/>
    <mergeCell ref="B50:B51"/>
    <mergeCell ref="C48:C49"/>
    <mergeCell ref="D94:D97"/>
    <mergeCell ref="B86:B89"/>
    <mergeCell ref="A131:A134"/>
    <mergeCell ref="A175:A177"/>
    <mergeCell ref="A166:A168"/>
    <mergeCell ref="A169:A171"/>
    <mergeCell ref="A172:A174"/>
    <mergeCell ref="A152:A153"/>
    <mergeCell ref="A156:A157"/>
    <mergeCell ref="A107:A110"/>
    <mergeCell ref="A103:A106"/>
    <mergeCell ref="A94:A97"/>
    <mergeCell ref="D162:D163"/>
    <mergeCell ref="D154:D155"/>
    <mergeCell ref="C154:C155"/>
    <mergeCell ref="D160:D161"/>
    <mergeCell ref="A135:A138"/>
    <mergeCell ref="B135:B138"/>
    <mergeCell ref="A86:A89"/>
    <mergeCell ref="A185:A187"/>
    <mergeCell ref="B209:B211"/>
    <mergeCell ref="B182:B184"/>
    <mergeCell ref="B172:B174"/>
    <mergeCell ref="B185:B187"/>
    <mergeCell ref="B203:B205"/>
    <mergeCell ref="B212:B214"/>
    <mergeCell ref="B215:B217"/>
    <mergeCell ref="A182:A184"/>
    <mergeCell ref="A178:A180"/>
    <mergeCell ref="B196:B197"/>
    <mergeCell ref="B192:B193"/>
    <mergeCell ref="B190:B191"/>
    <mergeCell ref="B175:B177"/>
    <mergeCell ref="A228:A230"/>
    <mergeCell ref="A218:A220"/>
    <mergeCell ref="A212:A214"/>
    <mergeCell ref="A215:A217"/>
    <mergeCell ref="B178:B180"/>
    <mergeCell ref="D139:D142"/>
    <mergeCell ref="C156:C157"/>
    <mergeCell ref="D156:D157"/>
    <mergeCell ref="D158:D159"/>
    <mergeCell ref="B94:B97"/>
    <mergeCell ref="A102:B102"/>
    <mergeCell ref="B158:B159"/>
    <mergeCell ref="B162:B163"/>
    <mergeCell ref="B169:B171"/>
    <mergeCell ref="B146:B148"/>
    <mergeCell ref="B149:B151"/>
    <mergeCell ref="A90:A93"/>
    <mergeCell ref="A111:A114"/>
    <mergeCell ref="B111:B114"/>
    <mergeCell ref="C111:C114"/>
    <mergeCell ref="B98:B101"/>
    <mergeCell ref="B107:B110"/>
    <mergeCell ref="C103:C106"/>
    <mergeCell ref="B160:B161"/>
    <mergeCell ref="B156:B157"/>
    <mergeCell ref="B166:B168"/>
    <mergeCell ref="C107:C110"/>
    <mergeCell ref="A139:A142"/>
    <mergeCell ref="B119:B122"/>
    <mergeCell ref="A119:A122"/>
    <mergeCell ref="B123:B126"/>
    <mergeCell ref="A127:A130"/>
    <mergeCell ref="B131:B134"/>
    <mergeCell ref="A160:A161"/>
    <mergeCell ref="A164:A165"/>
    <mergeCell ref="A154:A155"/>
    <mergeCell ref="A146:A148"/>
    <mergeCell ref="A143:A145"/>
    <mergeCell ref="B139:B142"/>
    <mergeCell ref="B143:B145"/>
    <mergeCell ref="B154:B155"/>
    <mergeCell ref="B152:B153"/>
    <mergeCell ref="A158:A159"/>
    <mergeCell ref="A162:A163"/>
    <mergeCell ref="B164:B165"/>
    <mergeCell ref="B225:B227"/>
    <mergeCell ref="B228:B230"/>
    <mergeCell ref="A245:A246"/>
    <mergeCell ref="B245:B246"/>
    <mergeCell ref="B233:B235"/>
    <mergeCell ref="B240:B242"/>
    <mergeCell ref="B231:B232"/>
    <mergeCell ref="B360:B363"/>
    <mergeCell ref="D335:D336"/>
    <mergeCell ref="A233:A235"/>
    <mergeCell ref="C306:C307"/>
    <mergeCell ref="B236:B238"/>
    <mergeCell ref="B309:B310"/>
    <mergeCell ref="A316:A317"/>
    <mergeCell ref="A309:A310"/>
    <mergeCell ref="A251:A252"/>
    <mergeCell ref="A249:A250"/>
    <mergeCell ref="A247:A248"/>
    <mergeCell ref="A306:A307"/>
    <mergeCell ref="A225:A227"/>
    <mergeCell ref="C233:C235"/>
    <mergeCell ref="C240:C242"/>
    <mergeCell ref="C236:C238"/>
    <mergeCell ref="D338:D339"/>
    <mergeCell ref="A240:A242"/>
    <mergeCell ref="A231:A232"/>
    <mergeCell ref="C316:C317"/>
    <mergeCell ref="C251:C252"/>
    <mergeCell ref="C318:C319"/>
    <mergeCell ref="A222:A224"/>
    <mergeCell ref="D1055:D1056"/>
    <mergeCell ref="C1065:C1066"/>
    <mergeCell ref="C1062:C1063"/>
    <mergeCell ref="C1053:C1054"/>
    <mergeCell ref="C512:C515"/>
    <mergeCell ref="C416:C417"/>
    <mergeCell ref="C1059:C1060"/>
    <mergeCell ref="A1182:A1183"/>
    <mergeCell ref="A1184:A1185"/>
    <mergeCell ref="B1188:B1189"/>
    <mergeCell ref="C1196:C1197"/>
    <mergeCell ref="B858:B859"/>
    <mergeCell ref="B904:B905"/>
    <mergeCell ref="A991:A993"/>
    <mergeCell ref="B997:B998"/>
    <mergeCell ref="A997:A998"/>
    <mergeCell ref="B1003:B1004"/>
    <mergeCell ref="A942:A944"/>
    <mergeCell ref="A1000:A1001"/>
    <mergeCell ref="B1026:B1029"/>
    <mergeCell ref="B1018:B1021"/>
    <mergeCell ref="B1030:B1033"/>
    <mergeCell ref="B1022:B1025"/>
    <mergeCell ref="B962:B963"/>
    <mergeCell ref="A962:A963"/>
    <mergeCell ref="A968:A969"/>
    <mergeCell ref="B838:B839"/>
    <mergeCell ref="B847:B848"/>
    <mergeCell ref="B844:B845"/>
    <mergeCell ref="A850:A851"/>
    <mergeCell ref="B842:B843"/>
    <mergeCell ref="B850:B851"/>
    <mergeCell ref="B840:B841"/>
    <mergeCell ref="B939:B941"/>
    <mergeCell ref="A921:A923"/>
    <mergeCell ref="A1198:A1199"/>
    <mergeCell ref="A1202:A1203"/>
    <mergeCell ref="A918:A920"/>
    <mergeCell ref="A910:A911"/>
    <mergeCell ref="A887:A888"/>
    <mergeCell ref="A879:A880"/>
    <mergeCell ref="A877:A878"/>
    <mergeCell ref="A847:A848"/>
    <mergeCell ref="A842:A843"/>
    <mergeCell ref="A933:A935"/>
    <mergeCell ref="A1009:A1012"/>
    <mergeCell ref="A1005:A1008"/>
    <mergeCell ref="A1015:A1017"/>
    <mergeCell ref="A1026:A1029"/>
    <mergeCell ref="A1018:A1021"/>
    <mergeCell ref="A970:A971"/>
    <mergeCell ref="B991:B993"/>
    <mergeCell ref="B957:B959"/>
    <mergeCell ref="B964:B965"/>
    <mergeCell ref="B970:B971"/>
    <mergeCell ref="A957:A959"/>
    <mergeCell ref="A960:A961"/>
    <mergeCell ref="B960:B961"/>
    <mergeCell ref="C877:C878"/>
    <mergeCell ref="C864:C865"/>
    <mergeCell ref="C866:C867"/>
    <mergeCell ref="A869:A870"/>
    <mergeCell ref="B869:B870"/>
    <mergeCell ref="B856:B857"/>
    <mergeCell ref="B877:B878"/>
    <mergeCell ref="B862:B863"/>
    <mergeCell ref="C1270:C1272"/>
    <mergeCell ref="C1267:C1269"/>
    <mergeCell ref="C1263:C1265"/>
    <mergeCell ref="A1270:A1272"/>
    <mergeCell ref="A1224:A1225"/>
    <mergeCell ref="C1238:C1240"/>
    <mergeCell ref="C1226:C1227"/>
    <mergeCell ref="C1228:C1229"/>
    <mergeCell ref="C1222:C1223"/>
    <mergeCell ref="C1224:C1225"/>
    <mergeCell ref="C1244:C1246"/>
    <mergeCell ref="C1248:C1250"/>
    <mergeCell ref="C1254:C1256"/>
    <mergeCell ref="C1251:C1253"/>
    <mergeCell ref="B1238:B1240"/>
    <mergeCell ref="B1244:B1246"/>
    <mergeCell ref="A1213:A1215"/>
    <mergeCell ref="A1218:A1219"/>
    <mergeCell ref="C1257:C1259"/>
    <mergeCell ref="A1226:A1227"/>
    <mergeCell ref="A1238:A1240"/>
    <mergeCell ref="A1235:A1237"/>
    <mergeCell ref="A1228:A1229"/>
    <mergeCell ref="C1101:C1102"/>
    <mergeCell ref="A1276:A1278"/>
    <mergeCell ref="A1248:A1250"/>
    <mergeCell ref="A1257:A1259"/>
    <mergeCell ref="A1260:A1262"/>
    <mergeCell ref="A1244:A1246"/>
    <mergeCell ref="A1216:A1217"/>
    <mergeCell ref="A1209:A1211"/>
    <mergeCell ref="B1224:B1225"/>
    <mergeCell ref="C314:C315"/>
    <mergeCell ref="C382:C383"/>
    <mergeCell ref="C400:C401"/>
    <mergeCell ref="C325:C326"/>
    <mergeCell ref="B320:B321"/>
    <mergeCell ref="B316:B317"/>
    <mergeCell ref="B382:B383"/>
    <mergeCell ref="B386:B387"/>
    <mergeCell ref="C342:C343"/>
    <mergeCell ref="C338:C339"/>
    <mergeCell ref="A891:A892"/>
    <mergeCell ref="B918:B920"/>
    <mergeCell ref="B910:B911"/>
    <mergeCell ref="A908:A909"/>
    <mergeCell ref="A902:A903"/>
    <mergeCell ref="A916:B916"/>
    <mergeCell ref="A966:A967"/>
    <mergeCell ref="A964:A965"/>
    <mergeCell ref="C1026:C1029"/>
    <mergeCell ref="C1030:C1033"/>
    <mergeCell ref="C1015:C1017"/>
    <mergeCell ref="C962:C963"/>
    <mergeCell ref="C991:C993"/>
    <mergeCell ref="A954:A956"/>
    <mergeCell ref="D540:D541"/>
    <mergeCell ref="C587:C589"/>
    <mergeCell ref="C414:C415"/>
    <mergeCell ref="C410:C411"/>
    <mergeCell ref="C434:C435"/>
    <mergeCell ref="C429:C433"/>
    <mergeCell ref="C519:C520"/>
    <mergeCell ref="C527:C529"/>
    <mergeCell ref="D524:D526"/>
    <mergeCell ref="D516:D517"/>
    <mergeCell ref="D519:D520"/>
    <mergeCell ref="C492:C495"/>
    <mergeCell ref="D962:D963"/>
    <mergeCell ref="D960:D961"/>
    <mergeCell ref="D968:D969"/>
    <mergeCell ref="D936:D938"/>
    <mergeCell ref="D816:D817"/>
    <mergeCell ref="D812:D813"/>
    <mergeCell ref="D736:D737"/>
    <mergeCell ref="D744:D745"/>
    <mergeCell ref="C921:C923"/>
    <mergeCell ref="C939:C941"/>
    <mergeCell ref="C933:C935"/>
    <mergeCell ref="C930:C932"/>
    <mergeCell ref="C957:C959"/>
    <mergeCell ref="D844:D845"/>
    <mergeCell ref="C964:C965"/>
    <mergeCell ref="C966:C967"/>
    <mergeCell ref="C968:C969"/>
    <mergeCell ref="C869:C870"/>
    <mergeCell ref="D810:D811"/>
    <mergeCell ref="C856:C857"/>
    <mergeCell ref="D866:D867"/>
    <mergeCell ref="D891:D892"/>
    <mergeCell ref="D869:D870"/>
    <mergeCell ref="C910:C911"/>
    <mergeCell ref="D906:D907"/>
    <mergeCell ref="D1050:D1051"/>
    <mergeCell ref="D1047:D1048"/>
    <mergeCell ref="D1030:D1033"/>
    <mergeCell ref="D1035:D1036"/>
    <mergeCell ref="C1050:C1051"/>
    <mergeCell ref="D549:D550"/>
    <mergeCell ref="D664:D666"/>
    <mergeCell ref="D621:D624"/>
    <mergeCell ref="D632:D633"/>
    <mergeCell ref="D653:D654"/>
    <mergeCell ref="D587:D589"/>
    <mergeCell ref="D584:D585"/>
    <mergeCell ref="D639:D640"/>
    <mergeCell ref="D651:D652"/>
    <mergeCell ref="D661:D663"/>
    <mergeCell ref="C1047:C1048"/>
    <mergeCell ref="C1043:C1044"/>
    <mergeCell ref="C1045:C1046"/>
    <mergeCell ref="D680:D681"/>
    <mergeCell ref="C887:C888"/>
    <mergeCell ref="C578:C579"/>
    <mergeCell ref="C580:C581"/>
    <mergeCell ref="D1026:D1029"/>
    <mergeCell ref="C997:C998"/>
    <mergeCell ref="C1000:C1001"/>
    <mergeCell ref="C1003:C1004"/>
    <mergeCell ref="C1009:C1012"/>
    <mergeCell ref="C1041:C1042"/>
    <mergeCell ref="C1022:C1025"/>
    <mergeCell ref="C1018:C1021"/>
    <mergeCell ref="C1037:C1038"/>
    <mergeCell ref="D580:D581"/>
    <mergeCell ref="A885:A886"/>
    <mergeCell ref="B668:B670"/>
    <mergeCell ref="D603:D604"/>
    <mergeCell ref="C590:C592"/>
    <mergeCell ref="D599:D601"/>
    <mergeCell ref="D596:D598"/>
    <mergeCell ref="B765:B766"/>
    <mergeCell ref="A773:A774"/>
    <mergeCell ref="C618:C619"/>
    <mergeCell ref="C603:C604"/>
    <mergeCell ref="D686:D687"/>
    <mergeCell ref="D697:D699"/>
    <mergeCell ref="B734:B735"/>
    <mergeCell ref="A695:A696"/>
    <mergeCell ref="A763:A764"/>
    <mergeCell ref="A580:A581"/>
    <mergeCell ref="B645:B646"/>
    <mergeCell ref="D657:D659"/>
    <mergeCell ref="C686:C687"/>
    <mergeCell ref="A767:A768"/>
    <mergeCell ref="D674:D676"/>
    <mergeCell ref="D668:D670"/>
    <mergeCell ref="D671:D673"/>
    <mergeCell ref="D850:D851"/>
    <mergeCell ref="C688:C690"/>
    <mergeCell ref="D677:D679"/>
    <mergeCell ref="D756:D757"/>
    <mergeCell ref="C828:C829"/>
    <mergeCell ref="B593:B595"/>
    <mergeCell ref="A683:A684"/>
    <mergeCell ref="A542:A543"/>
    <mergeCell ref="A537:A538"/>
    <mergeCell ref="A569:A571"/>
    <mergeCell ref="A578:A579"/>
    <mergeCell ref="A575:A577"/>
    <mergeCell ref="A587:A589"/>
    <mergeCell ref="A590:A592"/>
    <mergeCell ref="A508:A511"/>
    <mergeCell ref="A512:A515"/>
    <mergeCell ref="A519:A520"/>
    <mergeCell ref="A521:A522"/>
    <mergeCell ref="B527:B529"/>
    <mergeCell ref="B496:B499"/>
    <mergeCell ref="B530:B532"/>
    <mergeCell ref="A530:A532"/>
    <mergeCell ref="A599:A601"/>
    <mergeCell ref="B655:B656"/>
    <mergeCell ref="B653:B654"/>
    <mergeCell ref="A639:A640"/>
    <mergeCell ref="A645:A646"/>
    <mergeCell ref="A647:A648"/>
    <mergeCell ref="A627:B627"/>
    <mergeCell ref="B578:B579"/>
    <mergeCell ref="B533:B535"/>
    <mergeCell ref="B569:B571"/>
    <mergeCell ref="B566:B568"/>
    <mergeCell ref="B555:B558"/>
    <mergeCell ref="B547:B548"/>
    <mergeCell ref="B599:B601"/>
    <mergeCell ref="B551:B554"/>
    <mergeCell ref="A533:A535"/>
    <mergeCell ref="B468:B471"/>
    <mergeCell ref="C408:C409"/>
    <mergeCell ref="C404:C405"/>
    <mergeCell ref="C406:C407"/>
    <mergeCell ref="B384:B385"/>
    <mergeCell ref="B500:B503"/>
    <mergeCell ref="B459:B460"/>
    <mergeCell ref="B325:B326"/>
    <mergeCell ref="B380:B381"/>
    <mergeCell ref="B396:B397"/>
    <mergeCell ref="B398:B399"/>
    <mergeCell ref="B388:B389"/>
    <mergeCell ref="C364:C365"/>
    <mergeCell ref="C360:C363"/>
    <mergeCell ref="C386:C387"/>
    <mergeCell ref="C388:C389"/>
    <mergeCell ref="C373:C374"/>
    <mergeCell ref="C368:C371"/>
    <mergeCell ref="C376:C377"/>
    <mergeCell ref="C340:C341"/>
    <mergeCell ref="B416:B417"/>
    <mergeCell ref="C380:C381"/>
    <mergeCell ref="C348:C351"/>
    <mergeCell ref="C356:C359"/>
    <mergeCell ref="B455:B456"/>
    <mergeCell ref="B450:B451"/>
    <mergeCell ref="B452:B453"/>
    <mergeCell ref="B448:B449"/>
    <mergeCell ref="B457:B458"/>
    <mergeCell ref="B414:B415"/>
    <mergeCell ref="C192:C193"/>
    <mergeCell ref="C212:C214"/>
    <mergeCell ref="C446:C447"/>
    <mergeCell ref="C436:C439"/>
    <mergeCell ref="C444:C445"/>
    <mergeCell ref="D388:D389"/>
    <mergeCell ref="D376:D377"/>
    <mergeCell ref="D340:D341"/>
    <mergeCell ref="D360:D363"/>
    <mergeCell ref="D348:D351"/>
    <mergeCell ref="D342:D343"/>
    <mergeCell ref="C450:C451"/>
    <mergeCell ref="D426:D427"/>
    <mergeCell ref="D429:D433"/>
    <mergeCell ref="D135:D138"/>
    <mergeCell ref="D119:D122"/>
    <mergeCell ref="C146:C148"/>
    <mergeCell ref="D146:D148"/>
    <mergeCell ref="D182:D184"/>
    <mergeCell ref="D185:D187"/>
    <mergeCell ref="D228:D230"/>
    <mergeCell ref="D206:D208"/>
    <mergeCell ref="C384:C385"/>
    <mergeCell ref="C390:C391"/>
    <mergeCell ref="D345:D347"/>
    <mergeCell ref="D316:D317"/>
    <mergeCell ref="D368:D371"/>
    <mergeCell ref="D143:D145"/>
    <mergeCell ref="C143:C145"/>
    <mergeCell ref="C160:C161"/>
    <mergeCell ref="D169:D171"/>
    <mergeCell ref="D416:D417"/>
    <mergeCell ref="C1285:C1287"/>
    <mergeCell ref="D1285:D1287"/>
    <mergeCell ref="A1288:A1290"/>
    <mergeCell ref="B1288:B1290"/>
    <mergeCell ref="C1288:C1290"/>
    <mergeCell ref="D1288:D1290"/>
    <mergeCell ref="A1291:A1293"/>
    <mergeCell ref="B1291:B1293"/>
    <mergeCell ref="C1291:C1293"/>
    <mergeCell ref="D1291:D1293"/>
    <mergeCell ref="A1294:A1296"/>
    <mergeCell ref="B1294:B1296"/>
    <mergeCell ref="C1294:C1296"/>
    <mergeCell ref="D1294:D1296"/>
    <mergeCell ref="A1297:A1299"/>
    <mergeCell ref="B1297:B1299"/>
    <mergeCell ref="C1297:C1299"/>
    <mergeCell ref="D1297:D1299"/>
    <mergeCell ref="A924:A926"/>
    <mergeCell ref="B924:B926"/>
    <mergeCell ref="C924:C926"/>
    <mergeCell ref="D924:D926"/>
    <mergeCell ref="B945:B947"/>
    <mergeCell ref="C942:C944"/>
    <mergeCell ref="A1300:A1302"/>
    <mergeCell ref="B1300:B1302"/>
    <mergeCell ref="C1300:C1302"/>
    <mergeCell ref="D1300:D1302"/>
    <mergeCell ref="A1303:A1305"/>
    <mergeCell ref="B1303:B1305"/>
    <mergeCell ref="C1303:C1305"/>
    <mergeCell ref="D1303:D1305"/>
    <mergeCell ref="A1306:A1308"/>
    <mergeCell ref="B1306:B1308"/>
    <mergeCell ref="C1306:C1308"/>
    <mergeCell ref="D1306:D1308"/>
    <mergeCell ref="A927:A929"/>
    <mergeCell ref="B927:B929"/>
    <mergeCell ref="C927:C929"/>
    <mergeCell ref="D927:D929"/>
    <mergeCell ref="A948:A950"/>
    <mergeCell ref="B948:B950"/>
    <mergeCell ref="C948:C950"/>
    <mergeCell ref="D948:D950"/>
    <mergeCell ref="A951:A953"/>
    <mergeCell ref="B951:B953"/>
    <mergeCell ref="C951:C953"/>
    <mergeCell ref="D951:D953"/>
    <mergeCell ref="A1285:A1287"/>
    <mergeCell ref="B1285:B1287"/>
  </mergeCells>
  <phoneticPr fontId="6" type="noConversion"/>
  <pageMargins left="0.78740157480314965" right="0.39370078740157483" top="0.59055118110236227" bottom="0.47244094488188981" header="0.23622047244094491" footer="0.19685039370078741"/>
  <pageSetup paperSize="9" scale="74" firstPageNumber="7" fitToHeight="100" orientation="portrait" useFirstPageNumber="1" r:id="rId1"/>
  <headerFooter alignWithMargins="0">
    <oddHeader>&amp;R&amp;"Arial,обычный"Прейскурант на услуги АО Газпром газораспределение Пермь с 01.01.2016г.</oddHeader>
    <oddFooter>&amp;R&amp;"Arial,обычный"&amp;P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 enableFormatConditionsCalculation="0">
    <tabColor indexed="52"/>
    <pageSetUpPr fitToPage="1"/>
  </sheetPr>
  <dimension ref="A1:J1593"/>
  <sheetViews>
    <sheetView view="pageBreakPreview" topLeftCell="A1123" zoomScale="75" zoomScaleNormal="90" zoomScaleSheetLayoutView="65" workbookViewId="0">
      <selection activeCell="J1283" sqref="J1283"/>
    </sheetView>
  </sheetViews>
  <sheetFormatPr defaultRowHeight="12.75" x14ac:dyDescent="0.2"/>
  <cols>
    <col min="1" max="1" width="81.140625" style="1" customWidth="1"/>
    <col min="2" max="2" width="11.85546875" style="2" customWidth="1"/>
    <col min="3" max="3" width="13.42578125" style="79" customWidth="1"/>
    <col min="4" max="4" width="11.7109375" style="4" customWidth="1"/>
    <col min="5" max="5" width="11.42578125" style="4" customWidth="1"/>
    <col min="6" max="6" width="12.140625" style="4" customWidth="1"/>
    <col min="7" max="7" width="12.5703125" style="4" customWidth="1"/>
    <col min="8" max="9" width="15.140625" style="128" customWidth="1"/>
    <col min="10" max="10" width="24.140625" style="9" customWidth="1"/>
    <col min="11" max="16384" width="9.140625" style="9"/>
  </cols>
  <sheetData>
    <row r="1" spans="1:9" ht="24" customHeight="1" x14ac:dyDescent="0.2">
      <c r="A1" s="127"/>
      <c r="I1" s="129" t="s">
        <v>1109</v>
      </c>
    </row>
    <row r="2" spans="1:9" ht="24" customHeight="1" x14ac:dyDescent="0.2">
      <c r="A2" s="9"/>
      <c r="I2" s="129" t="s">
        <v>1110</v>
      </c>
    </row>
    <row r="3" spans="1:9" ht="24" customHeight="1" x14ac:dyDescent="0.2">
      <c r="A3" s="9"/>
      <c r="I3" s="129" t="s">
        <v>1111</v>
      </c>
    </row>
    <row r="4" spans="1:9" ht="24" customHeight="1" x14ac:dyDescent="0.2">
      <c r="A4" s="292" t="s">
        <v>1112</v>
      </c>
      <c r="B4" s="292"/>
      <c r="C4" s="292"/>
      <c r="D4" s="292"/>
      <c r="E4" s="292"/>
      <c r="F4" s="292"/>
      <c r="G4" s="292"/>
      <c r="H4" s="292"/>
      <c r="I4" s="292"/>
    </row>
    <row r="5" spans="1:9" ht="24.75" customHeight="1" x14ac:dyDescent="0.2">
      <c r="A5" s="25" t="s">
        <v>294</v>
      </c>
    </row>
    <row r="6" spans="1:9" ht="24" customHeight="1" x14ac:dyDescent="0.2">
      <c r="A6" s="319" t="s">
        <v>608</v>
      </c>
      <c r="B6" s="319"/>
      <c r="C6" s="319"/>
    </row>
    <row r="7" spans="1:9" s="110" customFormat="1" ht="20.25" customHeight="1" x14ac:dyDescent="0.2">
      <c r="A7" s="248" t="s">
        <v>358</v>
      </c>
      <c r="B7" s="251" t="s">
        <v>82</v>
      </c>
      <c r="C7" s="239" t="s">
        <v>657</v>
      </c>
      <c r="D7" s="321" t="s">
        <v>656</v>
      </c>
      <c r="E7" s="321" t="s">
        <v>655</v>
      </c>
      <c r="F7" s="321" t="s">
        <v>654</v>
      </c>
      <c r="G7" s="321" t="s">
        <v>653</v>
      </c>
      <c r="H7" s="320" t="s">
        <v>310</v>
      </c>
      <c r="I7" s="320"/>
    </row>
    <row r="8" spans="1:9" s="110" customFormat="1" ht="12.75" customHeight="1" x14ac:dyDescent="0.2">
      <c r="A8" s="249"/>
      <c r="B8" s="252"/>
      <c r="C8" s="322"/>
      <c r="D8" s="321"/>
      <c r="E8" s="321"/>
      <c r="F8" s="321"/>
      <c r="G8" s="321"/>
      <c r="H8" s="291" t="s">
        <v>1055</v>
      </c>
      <c r="I8" s="291" t="s">
        <v>1054</v>
      </c>
    </row>
    <row r="9" spans="1:9" s="110" customFormat="1" ht="14.25" customHeight="1" x14ac:dyDescent="0.2">
      <c r="A9" s="249"/>
      <c r="B9" s="252"/>
      <c r="C9" s="322"/>
      <c r="D9" s="321"/>
      <c r="E9" s="321"/>
      <c r="F9" s="321"/>
      <c r="G9" s="321"/>
      <c r="H9" s="291"/>
      <c r="I9" s="291"/>
    </row>
    <row r="10" spans="1:9" s="110" customFormat="1" ht="15" customHeight="1" x14ac:dyDescent="0.2">
      <c r="A10" s="250"/>
      <c r="B10" s="253"/>
      <c r="C10" s="323"/>
      <c r="D10" s="5" t="s">
        <v>642</v>
      </c>
      <c r="E10" s="5" t="s">
        <v>643</v>
      </c>
      <c r="F10" s="5" t="s">
        <v>642</v>
      </c>
      <c r="G10" s="5" t="s">
        <v>642</v>
      </c>
      <c r="H10" s="130" t="s">
        <v>644</v>
      </c>
      <c r="I10" s="130" t="s">
        <v>645</v>
      </c>
    </row>
    <row r="11" spans="1:9" ht="54" customHeight="1" x14ac:dyDescent="0.2">
      <c r="A11" s="32" t="s">
        <v>1026</v>
      </c>
      <c r="B11" s="6" t="s">
        <v>295</v>
      </c>
      <c r="C11" s="50" t="s">
        <v>296</v>
      </c>
      <c r="D11" s="5" t="e">
        <f>#REF!</f>
        <v>#REF!</v>
      </c>
      <c r="E11" s="5">
        <v>6</v>
      </c>
      <c r="F11" s="5" t="e">
        <f t="shared" ref="F11:F34" si="0">D11*E11</f>
        <v>#REF!</v>
      </c>
      <c r="G11" s="5" t="e">
        <f>F11*#REF!</f>
        <v>#REF!</v>
      </c>
      <c r="H11" s="131" t="e">
        <f>G11*#REF!</f>
        <v>#REF!</v>
      </c>
      <c r="I11" s="132" t="e">
        <f>G11*#REF!</f>
        <v>#REF!</v>
      </c>
    </row>
    <row r="12" spans="1:9" ht="37.5" customHeight="1" x14ac:dyDescent="0.2">
      <c r="A12" s="33" t="s">
        <v>1027</v>
      </c>
      <c r="B12" s="6" t="s">
        <v>295</v>
      </c>
      <c r="C12" s="50" t="s">
        <v>296</v>
      </c>
      <c r="D12" s="5" t="e">
        <f>#REF!</f>
        <v>#REF!</v>
      </c>
      <c r="E12" s="5">
        <v>18</v>
      </c>
      <c r="F12" s="5" t="e">
        <f t="shared" si="0"/>
        <v>#REF!</v>
      </c>
      <c r="G12" s="5" t="e">
        <f>F12*#REF!</f>
        <v>#REF!</v>
      </c>
      <c r="H12" s="131" t="e">
        <f>G12*#REF!</f>
        <v>#REF!</v>
      </c>
      <c r="I12" s="132"/>
    </row>
    <row r="13" spans="1:9" ht="42" customHeight="1" x14ac:dyDescent="0.2">
      <c r="A13" s="33" t="s">
        <v>480</v>
      </c>
      <c r="B13" s="6" t="s">
        <v>295</v>
      </c>
      <c r="C13" s="50" t="s">
        <v>296</v>
      </c>
      <c r="D13" s="5" t="e">
        <f>#REF!</f>
        <v>#REF!</v>
      </c>
      <c r="E13" s="5">
        <v>5</v>
      </c>
      <c r="F13" s="5" t="e">
        <f t="shared" si="0"/>
        <v>#REF!</v>
      </c>
      <c r="G13" s="5" t="e">
        <f>F13*#REF!</f>
        <v>#REF!</v>
      </c>
      <c r="H13" s="131" t="e">
        <f>G13*#REF!</f>
        <v>#REF!</v>
      </c>
      <c r="I13" s="132"/>
    </row>
    <row r="14" spans="1:9" ht="38.25" customHeight="1" x14ac:dyDescent="0.2">
      <c r="A14" s="33" t="s">
        <v>481</v>
      </c>
      <c r="B14" s="6" t="s">
        <v>295</v>
      </c>
      <c r="C14" s="50" t="s">
        <v>296</v>
      </c>
      <c r="D14" s="5" t="e">
        <f>#REF!</f>
        <v>#REF!</v>
      </c>
      <c r="E14" s="5">
        <v>6</v>
      </c>
      <c r="F14" s="5" t="e">
        <f t="shared" si="0"/>
        <v>#REF!</v>
      </c>
      <c r="G14" s="5" t="e">
        <f>F14*#REF!</f>
        <v>#REF!</v>
      </c>
      <c r="H14" s="131" t="e">
        <f>G14*#REF!</f>
        <v>#REF!</v>
      </c>
      <c r="I14" s="132"/>
    </row>
    <row r="15" spans="1:9" ht="33.75" customHeight="1" x14ac:dyDescent="0.2">
      <c r="A15" s="33" t="s">
        <v>1103</v>
      </c>
      <c r="B15" s="6" t="s">
        <v>295</v>
      </c>
      <c r="C15" s="50" t="s">
        <v>296</v>
      </c>
      <c r="D15" s="5" t="e">
        <f>#REF!</f>
        <v>#REF!</v>
      </c>
      <c r="E15" s="5">
        <v>10</v>
      </c>
      <c r="F15" s="5" t="e">
        <f t="shared" si="0"/>
        <v>#REF!</v>
      </c>
      <c r="G15" s="5" t="e">
        <f>F15*#REF!</f>
        <v>#REF!</v>
      </c>
      <c r="H15" s="131" t="e">
        <f>G15*#REF!</f>
        <v>#REF!</v>
      </c>
      <c r="I15" s="132" t="e">
        <f>G15*#REF!</f>
        <v>#REF!</v>
      </c>
    </row>
    <row r="16" spans="1:9" ht="33.75" customHeight="1" x14ac:dyDescent="0.2">
      <c r="A16" s="33" t="s">
        <v>1102</v>
      </c>
      <c r="B16" s="6" t="s">
        <v>295</v>
      </c>
      <c r="C16" s="50" t="s">
        <v>296</v>
      </c>
      <c r="D16" s="5" t="e">
        <f>#REF!</f>
        <v>#REF!</v>
      </c>
      <c r="E16" s="5">
        <v>6</v>
      </c>
      <c r="F16" s="5" t="e">
        <f t="shared" si="0"/>
        <v>#REF!</v>
      </c>
      <c r="G16" s="5" t="e">
        <f>F16*#REF!</f>
        <v>#REF!</v>
      </c>
      <c r="H16" s="131" t="e">
        <f>G16*#REF!</f>
        <v>#REF!</v>
      </c>
      <c r="I16" s="132" t="e">
        <f>G16*#REF!</f>
        <v>#REF!</v>
      </c>
    </row>
    <row r="17" spans="1:10" ht="54.75" customHeight="1" x14ac:dyDescent="0.2">
      <c r="A17" s="166" t="s">
        <v>1117</v>
      </c>
      <c r="B17" s="160" t="s">
        <v>295</v>
      </c>
      <c r="C17" s="161" t="s">
        <v>296</v>
      </c>
      <c r="D17" s="162" t="e">
        <f>#REF!</f>
        <v>#REF!</v>
      </c>
      <c r="E17" s="162">
        <v>3</v>
      </c>
      <c r="F17" s="162" t="e">
        <f t="shared" si="0"/>
        <v>#REF!</v>
      </c>
      <c r="G17" s="162" t="e">
        <f>F17*#REF!</f>
        <v>#REF!</v>
      </c>
      <c r="H17" s="163" t="e">
        <f>G17*#REF!</f>
        <v>#REF!</v>
      </c>
      <c r="I17" s="164" t="e">
        <f>G17*#REF!</f>
        <v>#REF!</v>
      </c>
      <c r="J17" s="165" t="s">
        <v>1116</v>
      </c>
    </row>
    <row r="18" spans="1:10" ht="29.25" customHeight="1" x14ac:dyDescent="0.2">
      <c r="A18" s="33" t="s">
        <v>482</v>
      </c>
      <c r="B18" s="6" t="s">
        <v>202</v>
      </c>
      <c r="C18" s="50" t="s">
        <v>296</v>
      </c>
      <c r="D18" s="5" t="e">
        <f>#REF!</f>
        <v>#REF!</v>
      </c>
      <c r="E18" s="5">
        <v>3</v>
      </c>
      <c r="F18" s="5" t="e">
        <f t="shared" si="0"/>
        <v>#REF!</v>
      </c>
      <c r="G18" s="5" t="e">
        <f>F18*#REF!</f>
        <v>#REF!</v>
      </c>
      <c r="H18" s="131" t="e">
        <f>G18*#REF!</f>
        <v>#REF!</v>
      </c>
      <c r="I18" s="132"/>
    </row>
    <row r="19" spans="1:10" ht="50.25" customHeight="1" x14ac:dyDescent="0.2">
      <c r="A19" s="33" t="s">
        <v>1104</v>
      </c>
      <c r="B19" s="6" t="s">
        <v>730</v>
      </c>
      <c r="C19" s="50" t="s">
        <v>296</v>
      </c>
      <c r="D19" s="5" t="e">
        <f>#REF!</f>
        <v>#REF!</v>
      </c>
      <c r="E19" s="5">
        <v>1</v>
      </c>
      <c r="F19" s="5" t="e">
        <f t="shared" si="0"/>
        <v>#REF!</v>
      </c>
      <c r="G19" s="5" t="e">
        <f>F19*#REF!</f>
        <v>#REF!</v>
      </c>
      <c r="H19" s="131" t="e">
        <f>G19*#REF!</f>
        <v>#REF!</v>
      </c>
      <c r="I19" s="132"/>
    </row>
    <row r="20" spans="1:10" ht="37.5" customHeight="1" x14ac:dyDescent="0.2">
      <c r="A20" s="33" t="s">
        <v>483</v>
      </c>
      <c r="B20" s="6" t="s">
        <v>295</v>
      </c>
      <c r="C20" s="50" t="s">
        <v>296</v>
      </c>
      <c r="D20" s="5" t="e">
        <f>#REF!</f>
        <v>#REF!</v>
      </c>
      <c r="E20" s="5">
        <v>1.5</v>
      </c>
      <c r="F20" s="5" t="e">
        <f t="shared" si="0"/>
        <v>#REF!</v>
      </c>
      <c r="G20" s="5" t="e">
        <f>F20*#REF!</f>
        <v>#REF!</v>
      </c>
      <c r="H20" s="131" t="e">
        <f>G20*#REF!</f>
        <v>#REF!</v>
      </c>
      <c r="I20" s="132" t="e">
        <f>G20*#REF!</f>
        <v>#REF!</v>
      </c>
    </row>
    <row r="21" spans="1:10" ht="34.5" customHeight="1" x14ac:dyDescent="0.2">
      <c r="A21" s="34" t="s">
        <v>1105</v>
      </c>
      <c r="B21" s="6" t="s">
        <v>295</v>
      </c>
      <c r="C21" s="50" t="s">
        <v>296</v>
      </c>
      <c r="D21" s="5" t="e">
        <f>#REF!</f>
        <v>#REF!</v>
      </c>
      <c r="E21" s="5">
        <v>1</v>
      </c>
      <c r="F21" s="5" t="e">
        <f t="shared" si="0"/>
        <v>#REF!</v>
      </c>
      <c r="G21" s="5" t="e">
        <f>F21*#REF!</f>
        <v>#REF!</v>
      </c>
      <c r="H21" s="131" t="e">
        <f>G21*#REF!</f>
        <v>#REF!</v>
      </c>
      <c r="I21" s="132" t="e">
        <f>G21*#REF!</f>
        <v>#REF!</v>
      </c>
    </row>
    <row r="22" spans="1:10" ht="34.5" customHeight="1" x14ac:dyDescent="0.2">
      <c r="A22" s="33" t="s">
        <v>40</v>
      </c>
      <c r="B22" s="6" t="s">
        <v>295</v>
      </c>
      <c r="C22" s="50" t="s">
        <v>296</v>
      </c>
      <c r="D22" s="5" t="e">
        <f>#REF!</f>
        <v>#REF!</v>
      </c>
      <c r="E22" s="5">
        <v>0.6</v>
      </c>
      <c r="F22" s="5" t="e">
        <f t="shared" si="0"/>
        <v>#REF!</v>
      </c>
      <c r="G22" s="5" t="e">
        <f>F22*#REF!</f>
        <v>#REF!</v>
      </c>
      <c r="H22" s="131" t="e">
        <f>G22*#REF!</f>
        <v>#REF!</v>
      </c>
      <c r="I22" s="132" t="e">
        <f>G22*#REF!</f>
        <v>#REF!</v>
      </c>
    </row>
    <row r="23" spans="1:10" ht="42" customHeight="1" x14ac:dyDescent="0.2">
      <c r="A23" s="33" t="s">
        <v>41</v>
      </c>
      <c r="B23" s="6" t="s">
        <v>295</v>
      </c>
      <c r="C23" s="50" t="s">
        <v>296</v>
      </c>
      <c r="D23" s="5" t="e">
        <f>#REF!</f>
        <v>#REF!</v>
      </c>
      <c r="E23" s="5">
        <v>8</v>
      </c>
      <c r="F23" s="5" t="e">
        <f t="shared" si="0"/>
        <v>#REF!</v>
      </c>
      <c r="G23" s="5" t="e">
        <f>F23*#REF!</f>
        <v>#REF!</v>
      </c>
      <c r="H23" s="131" t="e">
        <f>G23*#REF!</f>
        <v>#REF!</v>
      </c>
      <c r="I23" s="132" t="e">
        <f>G23*#REF!</f>
        <v>#REF!</v>
      </c>
    </row>
    <row r="24" spans="1:10" ht="56.25" customHeight="1" x14ac:dyDescent="0.2">
      <c r="A24" s="34" t="s">
        <v>364</v>
      </c>
      <c r="B24" s="6" t="s">
        <v>295</v>
      </c>
      <c r="C24" s="50" t="s">
        <v>296</v>
      </c>
      <c r="D24" s="5" t="e">
        <f>#REF!</f>
        <v>#REF!</v>
      </c>
      <c r="E24" s="5">
        <v>3</v>
      </c>
      <c r="F24" s="5" t="e">
        <f t="shared" si="0"/>
        <v>#REF!</v>
      </c>
      <c r="G24" s="5" t="e">
        <f>F24*#REF!</f>
        <v>#REF!</v>
      </c>
      <c r="H24" s="131" t="e">
        <f>G24*#REF!</f>
        <v>#REF!</v>
      </c>
      <c r="I24" s="132" t="e">
        <f>G24*#REF!</f>
        <v>#REF!</v>
      </c>
    </row>
    <row r="25" spans="1:10" ht="33.75" customHeight="1" x14ac:dyDescent="0.2">
      <c r="A25" s="33" t="s">
        <v>158</v>
      </c>
      <c r="B25" s="6" t="s">
        <v>295</v>
      </c>
      <c r="C25" s="50" t="s">
        <v>296</v>
      </c>
      <c r="D25" s="5" t="e">
        <f>#REF!</f>
        <v>#REF!</v>
      </c>
      <c r="E25" s="5">
        <v>9</v>
      </c>
      <c r="F25" s="5" t="e">
        <f t="shared" si="0"/>
        <v>#REF!</v>
      </c>
      <c r="G25" s="5" t="e">
        <f>F25*#REF!</f>
        <v>#REF!</v>
      </c>
      <c r="H25" s="131" t="e">
        <f>G25*#REF!</f>
        <v>#REF!</v>
      </c>
      <c r="I25" s="132"/>
    </row>
    <row r="26" spans="1:10" ht="43.5" customHeight="1" x14ac:dyDescent="0.2">
      <c r="A26" s="33" t="s">
        <v>159</v>
      </c>
      <c r="B26" s="6" t="s">
        <v>295</v>
      </c>
      <c r="C26" s="50" t="s">
        <v>296</v>
      </c>
      <c r="D26" s="5" t="e">
        <f>#REF!</f>
        <v>#REF!</v>
      </c>
      <c r="E26" s="5">
        <v>2.5</v>
      </c>
      <c r="F26" s="5" t="e">
        <f t="shared" si="0"/>
        <v>#REF!</v>
      </c>
      <c r="G26" s="5" t="e">
        <f>F26*#REF!</f>
        <v>#REF!</v>
      </c>
      <c r="H26" s="131" t="e">
        <f>G26*#REF!</f>
        <v>#REF!</v>
      </c>
      <c r="I26" s="132"/>
    </row>
    <row r="27" spans="1:10" ht="39.75" customHeight="1" x14ac:dyDescent="0.2">
      <c r="A27" s="33" t="s">
        <v>160</v>
      </c>
      <c r="B27" s="6" t="s">
        <v>730</v>
      </c>
      <c r="C27" s="50" t="s">
        <v>296</v>
      </c>
      <c r="D27" s="5" t="e">
        <f>#REF!</f>
        <v>#REF!</v>
      </c>
      <c r="E27" s="5">
        <v>3</v>
      </c>
      <c r="F27" s="5" t="e">
        <f t="shared" si="0"/>
        <v>#REF!</v>
      </c>
      <c r="G27" s="5" t="e">
        <f>F27*#REF!</f>
        <v>#REF!</v>
      </c>
      <c r="H27" s="131" t="e">
        <f>G27*#REF!</f>
        <v>#REF!</v>
      </c>
      <c r="I27" s="132" t="e">
        <f>G27*#REF!</f>
        <v>#REF!</v>
      </c>
    </row>
    <row r="28" spans="1:10" ht="39.75" customHeight="1" x14ac:dyDescent="0.2">
      <c r="A28" s="33" t="s">
        <v>161</v>
      </c>
      <c r="B28" s="6" t="s">
        <v>295</v>
      </c>
      <c r="C28" s="50" t="s">
        <v>296</v>
      </c>
      <c r="D28" s="5" t="e">
        <f>#REF!</f>
        <v>#REF!</v>
      </c>
      <c r="E28" s="5">
        <v>3</v>
      </c>
      <c r="F28" s="5" t="e">
        <f t="shared" si="0"/>
        <v>#REF!</v>
      </c>
      <c r="G28" s="5" t="e">
        <f>F28*#REF!</f>
        <v>#REF!</v>
      </c>
      <c r="H28" s="131" t="e">
        <f>G28*#REF!</f>
        <v>#REF!</v>
      </c>
      <c r="I28" s="132" t="e">
        <f>G28*#REF!</f>
        <v>#REF!</v>
      </c>
    </row>
    <row r="29" spans="1:10" ht="37.5" customHeight="1" x14ac:dyDescent="0.2">
      <c r="A29" s="33" t="s">
        <v>484</v>
      </c>
      <c r="B29" s="6" t="s">
        <v>295</v>
      </c>
      <c r="C29" s="50" t="s">
        <v>296</v>
      </c>
      <c r="D29" s="5" t="e">
        <f>#REF!</f>
        <v>#REF!</v>
      </c>
      <c r="E29" s="5">
        <v>1.5</v>
      </c>
      <c r="F29" s="5" t="e">
        <f t="shared" si="0"/>
        <v>#REF!</v>
      </c>
      <c r="G29" s="5" t="e">
        <f>F29*#REF!</f>
        <v>#REF!</v>
      </c>
      <c r="H29" s="131" t="e">
        <f>G29*#REF!</f>
        <v>#REF!</v>
      </c>
      <c r="I29" s="132" t="e">
        <f>G29*#REF!</f>
        <v>#REF!</v>
      </c>
    </row>
    <row r="30" spans="1:10" ht="37.5" customHeight="1" x14ac:dyDescent="0.2">
      <c r="A30" s="33" t="s">
        <v>485</v>
      </c>
      <c r="B30" s="6" t="s">
        <v>295</v>
      </c>
      <c r="C30" s="50" t="s">
        <v>296</v>
      </c>
      <c r="D30" s="5" t="e">
        <f>#REF!</f>
        <v>#REF!</v>
      </c>
      <c r="E30" s="5">
        <v>4</v>
      </c>
      <c r="F30" s="5" t="e">
        <f t="shared" si="0"/>
        <v>#REF!</v>
      </c>
      <c r="G30" s="5" t="e">
        <f>F30*#REF!</f>
        <v>#REF!</v>
      </c>
      <c r="H30" s="131" t="e">
        <f>G30*#REF!</f>
        <v>#REF!</v>
      </c>
      <c r="I30" s="132" t="e">
        <f>G30*#REF!</f>
        <v>#REF!</v>
      </c>
    </row>
    <row r="31" spans="1:10" ht="35.25" customHeight="1" x14ac:dyDescent="0.2">
      <c r="A31" s="33" t="s">
        <v>486</v>
      </c>
      <c r="B31" s="6" t="s">
        <v>202</v>
      </c>
      <c r="C31" s="50" t="s">
        <v>296</v>
      </c>
      <c r="D31" s="5" t="e">
        <f>#REF!</f>
        <v>#REF!</v>
      </c>
      <c r="E31" s="5">
        <v>2</v>
      </c>
      <c r="F31" s="5" t="e">
        <f t="shared" si="0"/>
        <v>#REF!</v>
      </c>
      <c r="G31" s="5" t="e">
        <f>F31*#REF!</f>
        <v>#REF!</v>
      </c>
      <c r="H31" s="131" t="e">
        <f>G31*#REF!</f>
        <v>#REF!</v>
      </c>
      <c r="I31" s="132"/>
    </row>
    <row r="32" spans="1:10" ht="51" customHeight="1" x14ac:dyDescent="0.2">
      <c r="A32" s="33" t="s">
        <v>162</v>
      </c>
      <c r="B32" s="6" t="s">
        <v>730</v>
      </c>
      <c r="C32" s="50" t="s">
        <v>296</v>
      </c>
      <c r="D32" s="5" t="e">
        <f>#REF!</f>
        <v>#REF!</v>
      </c>
      <c r="E32" s="5">
        <v>0.35</v>
      </c>
      <c r="F32" s="5" t="e">
        <f t="shared" si="0"/>
        <v>#REF!</v>
      </c>
      <c r="G32" s="5" t="e">
        <f>F32*#REF!</f>
        <v>#REF!</v>
      </c>
      <c r="H32" s="131" t="e">
        <f>G32*#REF!</f>
        <v>#REF!</v>
      </c>
      <c r="I32" s="132" t="e">
        <f>G32*#REF!</f>
        <v>#REF!</v>
      </c>
    </row>
    <row r="33" spans="1:10" ht="45" customHeight="1" x14ac:dyDescent="0.2">
      <c r="A33" s="33" t="s">
        <v>163</v>
      </c>
      <c r="B33" s="6" t="s">
        <v>295</v>
      </c>
      <c r="C33" s="50" t="s">
        <v>296</v>
      </c>
      <c r="D33" s="5" t="e">
        <f>#REF!</f>
        <v>#REF!</v>
      </c>
      <c r="E33" s="5">
        <v>0.75</v>
      </c>
      <c r="F33" s="5" t="e">
        <f t="shared" si="0"/>
        <v>#REF!</v>
      </c>
      <c r="G33" s="5" t="e">
        <f>F33*#REF!</f>
        <v>#REF!</v>
      </c>
      <c r="H33" s="131" t="e">
        <f>G33*#REF!</f>
        <v>#REF!</v>
      </c>
      <c r="I33" s="132" t="e">
        <f>G33*#REF!</f>
        <v>#REF!</v>
      </c>
    </row>
    <row r="34" spans="1:10" ht="40.5" customHeight="1" x14ac:dyDescent="0.2">
      <c r="A34" s="33" t="s">
        <v>164</v>
      </c>
      <c r="B34" s="6" t="s">
        <v>295</v>
      </c>
      <c r="C34" s="50" t="s">
        <v>296</v>
      </c>
      <c r="D34" s="5" t="e">
        <f>#REF!</f>
        <v>#REF!</v>
      </c>
      <c r="E34" s="5">
        <v>2.7</v>
      </c>
      <c r="F34" s="5" t="e">
        <f t="shared" si="0"/>
        <v>#REF!</v>
      </c>
      <c r="G34" s="5" t="e">
        <f>F34*#REF!</f>
        <v>#REF!</v>
      </c>
      <c r="H34" s="131" t="e">
        <f>G34*#REF!</f>
        <v>#REF!</v>
      </c>
      <c r="I34" s="132" t="e">
        <f>G34*#REF!</f>
        <v>#REF!</v>
      </c>
    </row>
    <row r="35" spans="1:10" ht="37.5" customHeight="1" x14ac:dyDescent="0.2">
      <c r="A35" s="259" t="s">
        <v>76</v>
      </c>
      <c r="B35" s="276"/>
      <c r="C35" s="276"/>
      <c r="D35" s="276"/>
      <c r="E35" s="276"/>
      <c r="F35" s="276"/>
      <c r="G35" s="276"/>
      <c r="H35" s="276"/>
      <c r="I35" s="276"/>
    </row>
    <row r="36" spans="1:10" ht="14.25" customHeight="1" x14ac:dyDescent="0.2"/>
    <row r="37" spans="1:10" ht="30.75" customHeight="1" x14ac:dyDescent="0.2">
      <c r="A37" s="119" t="s">
        <v>77</v>
      </c>
      <c r="E37" s="25"/>
      <c r="F37" s="37"/>
      <c r="G37" s="37"/>
      <c r="H37" s="37"/>
      <c r="I37" s="37"/>
    </row>
    <row r="38" spans="1:10" ht="54.75" customHeight="1" x14ac:dyDescent="0.2">
      <c r="A38" s="33" t="s">
        <v>165</v>
      </c>
      <c r="B38" s="6" t="s">
        <v>295</v>
      </c>
      <c r="C38" s="50" t="s">
        <v>296</v>
      </c>
      <c r="D38" s="5" t="e">
        <f>#REF!</f>
        <v>#REF!</v>
      </c>
      <c r="E38" s="5">
        <v>3</v>
      </c>
      <c r="F38" s="5" t="e">
        <f t="shared" ref="F38:F54" si="1">D38*E38</f>
        <v>#REF!</v>
      </c>
      <c r="G38" s="5" t="e">
        <f>F38*#REF!</f>
        <v>#REF!</v>
      </c>
      <c r="H38" s="131" t="e">
        <f>G38*#REF!</f>
        <v>#REF!</v>
      </c>
      <c r="I38" s="132" t="e">
        <f>G38*#REF!</f>
        <v>#REF!</v>
      </c>
    </row>
    <row r="39" spans="1:10" ht="35.25" customHeight="1" x14ac:dyDescent="0.2">
      <c r="A39" s="33" t="s">
        <v>166</v>
      </c>
      <c r="B39" s="6" t="s">
        <v>295</v>
      </c>
      <c r="C39" s="50" t="s">
        <v>296</v>
      </c>
      <c r="D39" s="5" t="e">
        <f>#REF!</f>
        <v>#REF!</v>
      </c>
      <c r="E39" s="5">
        <v>9</v>
      </c>
      <c r="F39" s="5" t="e">
        <f t="shared" si="1"/>
        <v>#REF!</v>
      </c>
      <c r="G39" s="5" t="e">
        <f>F39*#REF!</f>
        <v>#REF!</v>
      </c>
      <c r="H39" s="131" t="e">
        <f>G39*#REF!</f>
        <v>#REF!</v>
      </c>
      <c r="I39" s="132"/>
    </row>
    <row r="40" spans="1:10" ht="42.75" customHeight="1" x14ac:dyDescent="0.2">
      <c r="A40" s="33" t="s">
        <v>167</v>
      </c>
      <c r="B40" s="6" t="s">
        <v>295</v>
      </c>
      <c r="C40" s="50" t="s">
        <v>296</v>
      </c>
      <c r="D40" s="5" t="e">
        <f>#REF!</f>
        <v>#REF!</v>
      </c>
      <c r="E40" s="5">
        <v>2.5</v>
      </c>
      <c r="F40" s="5" t="e">
        <f t="shared" si="1"/>
        <v>#REF!</v>
      </c>
      <c r="G40" s="5" t="e">
        <f>F40*#REF!</f>
        <v>#REF!</v>
      </c>
      <c r="H40" s="131" t="e">
        <f>G40*#REF!</f>
        <v>#REF!</v>
      </c>
      <c r="I40" s="132"/>
    </row>
    <row r="41" spans="1:10" ht="45" customHeight="1" x14ac:dyDescent="0.2">
      <c r="A41" s="33" t="s">
        <v>78</v>
      </c>
      <c r="B41" s="6" t="s">
        <v>295</v>
      </c>
      <c r="C41" s="50" t="s">
        <v>296</v>
      </c>
      <c r="D41" s="5" t="e">
        <f>#REF!</f>
        <v>#REF!</v>
      </c>
      <c r="E41" s="5">
        <v>3</v>
      </c>
      <c r="F41" s="5" t="e">
        <f t="shared" si="1"/>
        <v>#REF!</v>
      </c>
      <c r="G41" s="5" t="e">
        <f>F41*#REF!</f>
        <v>#REF!</v>
      </c>
      <c r="H41" s="131" t="e">
        <f>G41*#REF!</f>
        <v>#REF!</v>
      </c>
      <c r="I41" s="132" t="e">
        <f>G41*#REF!</f>
        <v>#REF!</v>
      </c>
    </row>
    <row r="42" spans="1:10" ht="44.25" customHeight="1" x14ac:dyDescent="0.2">
      <c r="A42" s="33" t="s">
        <v>168</v>
      </c>
      <c r="B42" s="6" t="s">
        <v>295</v>
      </c>
      <c r="C42" s="50" t="s">
        <v>296</v>
      </c>
      <c r="D42" s="5" t="e">
        <f>#REF!</f>
        <v>#REF!</v>
      </c>
      <c r="E42" s="5">
        <v>5</v>
      </c>
      <c r="F42" s="5" t="e">
        <f t="shared" si="1"/>
        <v>#REF!</v>
      </c>
      <c r="G42" s="5" t="e">
        <f>F42*#REF!</f>
        <v>#REF!</v>
      </c>
      <c r="H42" s="131" t="e">
        <f>G42*#REF!</f>
        <v>#REF!</v>
      </c>
      <c r="I42" s="132" t="e">
        <f>G42*#REF!</f>
        <v>#REF!</v>
      </c>
    </row>
    <row r="43" spans="1:10" ht="44.25" customHeight="1" x14ac:dyDescent="0.2">
      <c r="A43" s="33" t="s">
        <v>843</v>
      </c>
      <c r="B43" s="6" t="s">
        <v>295</v>
      </c>
      <c r="C43" s="50" t="s">
        <v>296</v>
      </c>
      <c r="D43" s="5" t="e">
        <f>#REF!</f>
        <v>#REF!</v>
      </c>
      <c r="E43" s="5">
        <v>4</v>
      </c>
      <c r="F43" s="5" t="e">
        <f t="shared" si="1"/>
        <v>#REF!</v>
      </c>
      <c r="G43" s="5" t="e">
        <f>F43*#REF!</f>
        <v>#REF!</v>
      </c>
      <c r="H43" s="131" t="e">
        <f>G43*#REF!</f>
        <v>#REF!</v>
      </c>
      <c r="I43" s="132" t="e">
        <f>G43*#REF!</f>
        <v>#REF!</v>
      </c>
    </row>
    <row r="44" spans="1:10" ht="40.5" customHeight="1" x14ac:dyDescent="0.2">
      <c r="A44" s="33" t="s">
        <v>273</v>
      </c>
      <c r="B44" s="6" t="s">
        <v>295</v>
      </c>
      <c r="C44" s="50" t="s">
        <v>296</v>
      </c>
      <c r="D44" s="5" t="e">
        <f>#REF!</f>
        <v>#REF!</v>
      </c>
      <c r="E44" s="5">
        <v>1.5</v>
      </c>
      <c r="F44" s="5" t="e">
        <f t="shared" si="1"/>
        <v>#REF!</v>
      </c>
      <c r="G44" s="5" t="e">
        <f>F44*#REF!</f>
        <v>#REF!</v>
      </c>
      <c r="H44" s="131" t="e">
        <f>G44*#REF!</f>
        <v>#REF!</v>
      </c>
      <c r="I44" s="132" t="e">
        <f>G44*#REF!</f>
        <v>#REF!</v>
      </c>
    </row>
    <row r="45" spans="1:10" ht="29.25" customHeight="1" x14ac:dyDescent="0.2">
      <c r="A45" s="33" t="s">
        <v>853</v>
      </c>
      <c r="B45" s="6" t="s">
        <v>202</v>
      </c>
      <c r="C45" s="50" t="s">
        <v>296</v>
      </c>
      <c r="D45" s="5" t="e">
        <f>#REF!</f>
        <v>#REF!</v>
      </c>
      <c r="E45" s="5">
        <v>1.5</v>
      </c>
      <c r="F45" s="5" t="e">
        <f t="shared" si="1"/>
        <v>#REF!</v>
      </c>
      <c r="G45" s="5" t="e">
        <f>F45*#REF!</f>
        <v>#REF!</v>
      </c>
      <c r="H45" s="131" t="e">
        <f>G45*#REF!</f>
        <v>#REF!</v>
      </c>
      <c r="I45" s="132"/>
    </row>
    <row r="46" spans="1:10" ht="48.75" customHeight="1" x14ac:dyDescent="0.2">
      <c r="A46" s="33" t="s">
        <v>274</v>
      </c>
      <c r="B46" s="6" t="s">
        <v>730</v>
      </c>
      <c r="C46" s="50" t="s">
        <v>296</v>
      </c>
      <c r="D46" s="5" t="e">
        <f>#REF!</f>
        <v>#REF!</v>
      </c>
      <c r="E46" s="5">
        <v>0.5</v>
      </c>
      <c r="F46" s="5" t="e">
        <f t="shared" si="1"/>
        <v>#REF!</v>
      </c>
      <c r="G46" s="5" t="e">
        <f>F46*#REF!</f>
        <v>#REF!</v>
      </c>
      <c r="H46" s="131" t="e">
        <f>G46*#REF!</f>
        <v>#REF!</v>
      </c>
      <c r="I46" s="132" t="e">
        <f>G46*#REF!</f>
        <v>#REF!</v>
      </c>
    </row>
    <row r="47" spans="1:10" ht="44.25" customHeight="1" x14ac:dyDescent="0.2">
      <c r="A47" s="33" t="s">
        <v>169</v>
      </c>
      <c r="B47" s="6" t="s">
        <v>295</v>
      </c>
      <c r="C47" s="50" t="s">
        <v>296</v>
      </c>
      <c r="D47" s="5" t="e">
        <f>#REF!</f>
        <v>#REF!</v>
      </c>
      <c r="E47" s="5">
        <v>1.5</v>
      </c>
      <c r="F47" s="5" t="e">
        <f t="shared" si="1"/>
        <v>#REF!</v>
      </c>
      <c r="G47" s="5" t="e">
        <f>F47*#REF!</f>
        <v>#REF!</v>
      </c>
      <c r="H47" s="131" t="e">
        <f>G47*#REF!</f>
        <v>#REF!</v>
      </c>
      <c r="I47" s="132" t="e">
        <f>G47*#REF!</f>
        <v>#REF!</v>
      </c>
    </row>
    <row r="48" spans="1:10" ht="45" customHeight="1" x14ac:dyDescent="0.2">
      <c r="A48" s="159" t="s">
        <v>1114</v>
      </c>
      <c r="B48" s="160" t="s">
        <v>295</v>
      </c>
      <c r="C48" s="161" t="s">
        <v>296</v>
      </c>
      <c r="D48" s="162" t="e">
        <f>#REF!</f>
        <v>#REF!</v>
      </c>
      <c r="E48" s="162">
        <v>0.6</v>
      </c>
      <c r="F48" s="162" t="e">
        <f t="shared" si="1"/>
        <v>#REF!</v>
      </c>
      <c r="G48" s="162" t="e">
        <f>F48*#REF!</f>
        <v>#REF!</v>
      </c>
      <c r="H48" s="163" t="e">
        <f>G48*#REF!</f>
        <v>#REF!</v>
      </c>
      <c r="I48" s="164" t="e">
        <f>G48*#REF!</f>
        <v>#REF!</v>
      </c>
      <c r="J48" s="165" t="s">
        <v>1115</v>
      </c>
    </row>
    <row r="49" spans="1:9" ht="45" customHeight="1" x14ac:dyDescent="0.2">
      <c r="A49" s="33" t="s">
        <v>170</v>
      </c>
      <c r="B49" s="6" t="s">
        <v>295</v>
      </c>
      <c r="C49" s="50" t="s">
        <v>296</v>
      </c>
      <c r="D49" s="5" t="e">
        <f>#REF!</f>
        <v>#REF!</v>
      </c>
      <c r="E49" s="5">
        <v>4</v>
      </c>
      <c r="F49" s="5" t="e">
        <f t="shared" si="1"/>
        <v>#REF!</v>
      </c>
      <c r="G49" s="5" t="e">
        <f>F49*#REF!</f>
        <v>#REF!</v>
      </c>
      <c r="H49" s="131" t="e">
        <f>G49*#REF!</f>
        <v>#REF!</v>
      </c>
      <c r="I49" s="132" t="e">
        <f>G49*#REF!</f>
        <v>#REF!</v>
      </c>
    </row>
    <row r="50" spans="1:9" ht="42" customHeight="1" x14ac:dyDescent="0.2">
      <c r="A50" s="33" t="s">
        <v>406</v>
      </c>
      <c r="B50" s="6" t="s">
        <v>295</v>
      </c>
      <c r="C50" s="50" t="s">
        <v>296</v>
      </c>
      <c r="D50" s="5" t="e">
        <f>#REF!</f>
        <v>#REF!</v>
      </c>
      <c r="E50" s="5">
        <v>3</v>
      </c>
      <c r="F50" s="5" t="e">
        <f t="shared" si="1"/>
        <v>#REF!</v>
      </c>
      <c r="G50" s="5" t="e">
        <f>F50*#REF!</f>
        <v>#REF!</v>
      </c>
      <c r="H50" s="131" t="e">
        <f>G50*#REF!</f>
        <v>#REF!</v>
      </c>
      <c r="I50" s="132" t="e">
        <f>G50*#REF!</f>
        <v>#REF!</v>
      </c>
    </row>
    <row r="51" spans="1:9" ht="19.5" customHeight="1" x14ac:dyDescent="0.2">
      <c r="A51" s="247" t="s">
        <v>768</v>
      </c>
      <c r="B51" s="254" t="s">
        <v>295</v>
      </c>
      <c r="C51" s="50" t="s">
        <v>296</v>
      </c>
      <c r="D51" s="5" t="e">
        <f>#REF!</f>
        <v>#REF!</v>
      </c>
      <c r="E51" s="5">
        <v>0.39</v>
      </c>
      <c r="F51" s="5" t="e">
        <f t="shared" si="1"/>
        <v>#REF!</v>
      </c>
      <c r="G51" s="310" t="e">
        <f>(F51+F52)*#REF!</f>
        <v>#REF!</v>
      </c>
      <c r="H51" s="313" t="e">
        <f>G51*#REF!</f>
        <v>#REF!</v>
      </c>
      <c r="I51" s="324" t="e">
        <f>G51*#REF!</f>
        <v>#REF!</v>
      </c>
    </row>
    <row r="52" spans="1:9" ht="19.5" customHeight="1" x14ac:dyDescent="0.2">
      <c r="A52" s="247"/>
      <c r="B52" s="254"/>
      <c r="C52" s="50" t="s">
        <v>720</v>
      </c>
      <c r="D52" s="5" t="e">
        <f>#REF!</f>
        <v>#REF!</v>
      </c>
      <c r="E52" s="5">
        <f>E51</f>
        <v>0.39</v>
      </c>
      <c r="F52" s="5" t="e">
        <f t="shared" si="1"/>
        <v>#REF!</v>
      </c>
      <c r="G52" s="310"/>
      <c r="H52" s="315"/>
      <c r="I52" s="331"/>
    </row>
    <row r="53" spans="1:9" ht="15.75" customHeight="1" x14ac:dyDescent="0.2">
      <c r="A53" s="251" t="s">
        <v>769</v>
      </c>
      <c r="B53" s="254" t="s">
        <v>295</v>
      </c>
      <c r="C53" s="50" t="s">
        <v>296</v>
      </c>
      <c r="D53" s="5" t="e">
        <f>#REF!</f>
        <v>#REF!</v>
      </c>
      <c r="E53" s="5">
        <v>1.0900000000000001</v>
      </c>
      <c r="F53" s="5" t="e">
        <f t="shared" si="1"/>
        <v>#REF!</v>
      </c>
      <c r="G53" s="310" t="e">
        <f>(F53+F54)*#REF!</f>
        <v>#REF!</v>
      </c>
      <c r="H53" s="313" t="e">
        <f>G53*#REF!</f>
        <v>#REF!</v>
      </c>
      <c r="I53" s="324" t="e">
        <f>G53*#REF!</f>
        <v>#REF!</v>
      </c>
    </row>
    <row r="54" spans="1:9" ht="15.75" customHeight="1" x14ac:dyDescent="0.2">
      <c r="A54" s="253"/>
      <c r="B54" s="254"/>
      <c r="C54" s="50" t="s">
        <v>720</v>
      </c>
      <c r="D54" s="5" t="e">
        <f>#REF!</f>
        <v>#REF!</v>
      </c>
      <c r="E54" s="5">
        <f>E53</f>
        <v>1.0900000000000001</v>
      </c>
      <c r="F54" s="5" t="e">
        <f t="shared" si="1"/>
        <v>#REF!</v>
      </c>
      <c r="G54" s="310"/>
      <c r="H54" s="315"/>
      <c r="I54" s="331"/>
    </row>
    <row r="55" spans="1:9" ht="31.5" customHeight="1" x14ac:dyDescent="0.2">
      <c r="A55" s="259" t="s">
        <v>76</v>
      </c>
      <c r="B55" s="276"/>
      <c r="C55" s="276"/>
      <c r="D55" s="276"/>
      <c r="E55" s="276"/>
      <c r="F55" s="276"/>
      <c r="G55" s="276"/>
      <c r="H55" s="276"/>
      <c r="I55" s="276"/>
    </row>
    <row r="56" spans="1:9" ht="16.5" customHeight="1" x14ac:dyDescent="0.2">
      <c r="B56" s="1"/>
      <c r="D56" s="1"/>
      <c r="E56" s="1"/>
      <c r="F56" s="1"/>
      <c r="G56" s="1"/>
      <c r="H56" s="1"/>
      <c r="I56" s="1"/>
    </row>
    <row r="57" spans="1:9" ht="53.25" customHeight="1" x14ac:dyDescent="0.2">
      <c r="A57" s="119" t="s">
        <v>233</v>
      </c>
      <c r="B57" s="125"/>
      <c r="D57" s="277"/>
      <c r="E57" s="277"/>
      <c r="F57" s="277"/>
      <c r="G57" s="277"/>
      <c r="H57" s="277"/>
      <c r="I57" s="277"/>
    </row>
    <row r="58" spans="1:9" ht="60.75" customHeight="1" x14ac:dyDescent="0.2">
      <c r="A58" s="32" t="s">
        <v>497</v>
      </c>
      <c r="B58" s="44" t="s">
        <v>295</v>
      </c>
      <c r="C58" s="50" t="s">
        <v>296</v>
      </c>
      <c r="D58" s="5" t="e">
        <f>#REF!</f>
        <v>#REF!</v>
      </c>
      <c r="E58" s="5">
        <v>7</v>
      </c>
      <c r="F58" s="5" t="e">
        <f>D58*E58</f>
        <v>#REF!</v>
      </c>
      <c r="G58" s="5" t="e">
        <f>F58*#REF!</f>
        <v>#REF!</v>
      </c>
      <c r="H58" s="130" t="e">
        <f>G58*#REF!</f>
        <v>#REF!</v>
      </c>
      <c r="I58" s="137" t="e">
        <f>G58*#REF!</f>
        <v>#REF!</v>
      </c>
    </row>
    <row r="59" spans="1:9" ht="35.25" customHeight="1" x14ac:dyDescent="0.2">
      <c r="A59" s="70" t="s">
        <v>90</v>
      </c>
      <c r="B59" s="41"/>
      <c r="C59" s="101"/>
      <c r="D59" s="42"/>
      <c r="E59" s="42"/>
      <c r="F59" s="42"/>
      <c r="G59" s="42"/>
      <c r="H59" s="138"/>
      <c r="I59" s="138"/>
    </row>
    <row r="60" spans="1:9" ht="43.5" customHeight="1" x14ac:dyDescent="0.2">
      <c r="A60" s="32" t="s">
        <v>498</v>
      </c>
      <c r="B60" s="6" t="s">
        <v>295</v>
      </c>
      <c r="C60" s="50" t="s">
        <v>296</v>
      </c>
      <c r="D60" s="5" t="e">
        <f>#REF!</f>
        <v>#REF!</v>
      </c>
      <c r="E60" s="5">
        <v>2</v>
      </c>
      <c r="F60" s="5" t="e">
        <f>D60*E60</f>
        <v>#REF!</v>
      </c>
      <c r="G60" s="5" t="e">
        <f>F60*#REF!</f>
        <v>#REF!</v>
      </c>
      <c r="H60" s="130" t="e">
        <f>G60*#REF!</f>
        <v>#REF!</v>
      </c>
      <c r="I60" s="137" t="e">
        <f>G60*#REF!</f>
        <v>#REF!</v>
      </c>
    </row>
    <row r="61" spans="1:9" ht="27" customHeight="1" x14ac:dyDescent="0.2">
      <c r="A61" s="54" t="s">
        <v>91</v>
      </c>
      <c r="B61" s="13"/>
      <c r="C61" s="103"/>
      <c r="D61" s="14"/>
      <c r="E61" s="14"/>
      <c r="F61" s="14"/>
      <c r="G61" s="14"/>
      <c r="H61" s="139"/>
      <c r="I61" s="139"/>
    </row>
    <row r="62" spans="1:9" ht="54" customHeight="1" x14ac:dyDescent="0.2">
      <c r="A62" s="32" t="s">
        <v>18</v>
      </c>
      <c r="B62" s="44" t="s">
        <v>1080</v>
      </c>
      <c r="C62" s="50" t="s">
        <v>296</v>
      </c>
      <c r="D62" s="5" t="e">
        <f>#REF!</f>
        <v>#REF!</v>
      </c>
      <c r="E62" s="5">
        <v>3.5</v>
      </c>
      <c r="F62" s="5" t="e">
        <f>D62*E62</f>
        <v>#REF!</v>
      </c>
      <c r="G62" s="5" t="e">
        <f>F62*#REF!</f>
        <v>#REF!</v>
      </c>
      <c r="H62" s="130" t="e">
        <f>G62*#REF!</f>
        <v>#REF!</v>
      </c>
      <c r="I62" s="137" t="e">
        <f>G62*#REF!</f>
        <v>#REF!</v>
      </c>
    </row>
    <row r="63" spans="1:9" ht="37.5" customHeight="1" x14ac:dyDescent="0.2">
      <c r="A63" s="46" t="s">
        <v>92</v>
      </c>
      <c r="B63" s="13"/>
      <c r="C63" s="103"/>
      <c r="D63" s="14"/>
      <c r="E63" s="14"/>
      <c r="F63" s="14"/>
      <c r="G63" s="14"/>
      <c r="H63" s="139"/>
      <c r="I63" s="139"/>
    </row>
    <row r="64" spans="1:9" ht="48.75" customHeight="1" x14ac:dyDescent="0.2">
      <c r="A64" s="32" t="s">
        <v>19</v>
      </c>
      <c r="B64" s="47" t="s">
        <v>1080</v>
      </c>
      <c r="C64" s="52" t="s">
        <v>296</v>
      </c>
      <c r="D64" s="5" t="e">
        <f>#REF!</f>
        <v>#REF!</v>
      </c>
      <c r="E64" s="27">
        <v>1</v>
      </c>
      <c r="F64" s="27" t="e">
        <f>D64*E64</f>
        <v>#REF!</v>
      </c>
      <c r="G64" s="27" t="e">
        <f>F64*#REF!</f>
        <v>#REF!</v>
      </c>
      <c r="H64" s="140" t="e">
        <f>G64*#REF!</f>
        <v>#REF!</v>
      </c>
      <c r="I64" s="141" t="e">
        <f>G64*#REF!</f>
        <v>#REF!</v>
      </c>
    </row>
    <row r="65" spans="1:9" ht="34.5" customHeight="1" x14ac:dyDescent="0.2">
      <c r="A65" s="46" t="s">
        <v>93</v>
      </c>
      <c r="B65" s="13"/>
      <c r="C65" s="103"/>
      <c r="D65" s="14"/>
      <c r="E65" s="14"/>
      <c r="F65" s="14"/>
      <c r="G65" s="14"/>
      <c r="H65" s="139"/>
      <c r="I65" s="139"/>
    </row>
    <row r="66" spans="1:9" ht="15" customHeight="1" x14ac:dyDescent="0.2">
      <c r="A66" s="8"/>
    </row>
    <row r="67" spans="1:9" ht="29.25" customHeight="1" x14ac:dyDescent="0.2">
      <c r="A67" s="25" t="s">
        <v>646</v>
      </c>
      <c r="C67" s="104"/>
      <c r="D67" s="25"/>
      <c r="E67" s="25"/>
      <c r="F67" s="25"/>
    </row>
    <row r="68" spans="1:9" ht="42.75" customHeight="1" x14ac:dyDescent="0.2">
      <c r="A68" s="33" t="s">
        <v>25</v>
      </c>
      <c r="B68" s="44" t="s">
        <v>295</v>
      </c>
      <c r="C68" s="50" t="s">
        <v>296</v>
      </c>
      <c r="D68" s="5" t="e">
        <f>#REF!</f>
        <v>#REF!</v>
      </c>
      <c r="E68" s="5">
        <v>2</v>
      </c>
      <c r="F68" s="5" t="e">
        <f t="shared" ref="F68:F75" si="2">D68*E68</f>
        <v>#REF!</v>
      </c>
      <c r="G68" s="5" t="e">
        <f>F68*#REF!</f>
        <v>#REF!</v>
      </c>
      <c r="H68" s="131" t="e">
        <f>G68*#REF!</f>
        <v>#REF!</v>
      </c>
      <c r="I68" s="132" t="e">
        <f>G68*#REF!</f>
        <v>#REF!</v>
      </c>
    </row>
    <row r="69" spans="1:9" ht="42.75" customHeight="1" x14ac:dyDescent="0.2">
      <c r="A69" s="32" t="s">
        <v>20</v>
      </c>
      <c r="B69" s="47" t="s">
        <v>295</v>
      </c>
      <c r="C69" s="52" t="s">
        <v>296</v>
      </c>
      <c r="D69" s="27" t="e">
        <f>#REF!</f>
        <v>#REF!</v>
      </c>
      <c r="E69" s="27">
        <v>4</v>
      </c>
      <c r="F69" s="27" t="e">
        <f t="shared" si="2"/>
        <v>#REF!</v>
      </c>
      <c r="G69" s="27" t="e">
        <f>F69*#REF!</f>
        <v>#REF!</v>
      </c>
      <c r="H69" s="133" t="e">
        <f>G69*#REF!</f>
        <v>#REF!</v>
      </c>
      <c r="I69" s="134" t="e">
        <f>G69*#REF!</f>
        <v>#REF!</v>
      </c>
    </row>
    <row r="70" spans="1:9" ht="38.25" customHeight="1" x14ac:dyDescent="0.2">
      <c r="A70" s="39" t="s">
        <v>45</v>
      </c>
      <c r="B70" s="6" t="s">
        <v>614</v>
      </c>
      <c r="C70" s="50" t="s">
        <v>296</v>
      </c>
      <c r="D70" s="5" t="e">
        <f>#REF!</f>
        <v>#REF!</v>
      </c>
      <c r="E70" s="5">
        <v>11.5</v>
      </c>
      <c r="F70" s="5" t="e">
        <f t="shared" si="2"/>
        <v>#REF!</v>
      </c>
      <c r="G70" s="5" t="e">
        <f>F70*#REF!</f>
        <v>#REF!</v>
      </c>
      <c r="H70" s="131" t="e">
        <f>G70*#REF!</f>
        <v>#REF!</v>
      </c>
      <c r="I70" s="132" t="e">
        <f>G70*#REF!</f>
        <v>#REF!</v>
      </c>
    </row>
    <row r="71" spans="1:9" ht="38.25" customHeight="1" x14ac:dyDescent="0.2">
      <c r="A71" s="33" t="s">
        <v>1113</v>
      </c>
      <c r="B71" s="6" t="s">
        <v>614</v>
      </c>
      <c r="C71" s="50" t="s">
        <v>296</v>
      </c>
      <c r="D71" s="5" t="e">
        <f>#REF!</f>
        <v>#REF!</v>
      </c>
      <c r="E71" s="5">
        <v>4.43</v>
      </c>
      <c r="F71" s="5" t="e">
        <f t="shared" si="2"/>
        <v>#REF!</v>
      </c>
      <c r="G71" s="5" t="e">
        <f>F71*#REF!</f>
        <v>#REF!</v>
      </c>
      <c r="H71" s="131" t="e">
        <f>G71*#REF!</f>
        <v>#REF!</v>
      </c>
      <c r="I71" s="132"/>
    </row>
    <row r="72" spans="1:9" ht="41.25" customHeight="1" x14ac:dyDescent="0.2">
      <c r="A72" s="39" t="s">
        <v>719</v>
      </c>
      <c r="B72" s="6" t="s">
        <v>295</v>
      </c>
      <c r="C72" s="50" t="s">
        <v>720</v>
      </c>
      <c r="D72" s="5" t="e">
        <f>#REF!</f>
        <v>#REF!</v>
      </c>
      <c r="E72" s="5">
        <v>1</v>
      </c>
      <c r="F72" s="5" t="e">
        <f t="shared" si="2"/>
        <v>#REF!</v>
      </c>
      <c r="G72" s="5" t="e">
        <f>F72*#REF!</f>
        <v>#REF!</v>
      </c>
      <c r="H72" s="131" t="e">
        <f>G72*#REF!</f>
        <v>#REF!</v>
      </c>
      <c r="I72" s="132"/>
    </row>
    <row r="73" spans="1:9" ht="41.25" customHeight="1" x14ac:dyDescent="0.2">
      <c r="A73" s="33" t="s">
        <v>857</v>
      </c>
      <c r="B73" s="6" t="s">
        <v>295</v>
      </c>
      <c r="C73" s="50" t="s">
        <v>720</v>
      </c>
      <c r="D73" s="5" t="e">
        <f>#REF!</f>
        <v>#REF!</v>
      </c>
      <c r="E73" s="5">
        <v>2</v>
      </c>
      <c r="F73" s="5" t="e">
        <f t="shared" si="2"/>
        <v>#REF!</v>
      </c>
      <c r="G73" s="5" t="e">
        <f>F73*#REF!</f>
        <v>#REF!</v>
      </c>
      <c r="H73" s="131" t="e">
        <f>G73*#REF!</f>
        <v>#REF!</v>
      </c>
      <c r="I73" s="132" t="e">
        <f>G73*#REF!</f>
        <v>#REF!</v>
      </c>
    </row>
    <row r="74" spans="1:9" ht="47.25" customHeight="1" x14ac:dyDescent="0.2">
      <c r="A74" s="48" t="s">
        <v>1156</v>
      </c>
      <c r="B74" s="6" t="s">
        <v>295</v>
      </c>
      <c r="C74" s="98" t="s">
        <v>720</v>
      </c>
      <c r="D74" s="5" t="e">
        <f>#REF!</f>
        <v>#REF!</v>
      </c>
      <c r="E74" s="31">
        <v>1</v>
      </c>
      <c r="F74" s="31" t="e">
        <f t="shared" si="2"/>
        <v>#REF!</v>
      </c>
      <c r="G74" s="31" t="e">
        <f>F74*#REF!</f>
        <v>#REF!</v>
      </c>
      <c r="H74" s="135" t="e">
        <f>G74*#REF!</f>
        <v>#REF!</v>
      </c>
      <c r="I74" s="136" t="e">
        <f>G74*#REF!</f>
        <v>#REF!</v>
      </c>
    </row>
    <row r="75" spans="1:9" ht="47.25" customHeight="1" x14ac:dyDescent="0.2">
      <c r="A75" s="32" t="s">
        <v>513</v>
      </c>
      <c r="B75" s="26" t="s">
        <v>295</v>
      </c>
      <c r="C75" s="52" t="s">
        <v>720</v>
      </c>
      <c r="D75" s="27" t="e">
        <f>#REF!</f>
        <v>#REF!</v>
      </c>
      <c r="E75" s="27">
        <v>2</v>
      </c>
      <c r="F75" s="27" t="e">
        <f t="shared" si="2"/>
        <v>#REF!</v>
      </c>
      <c r="G75" s="27" t="e">
        <f>F75*#REF!</f>
        <v>#REF!</v>
      </c>
      <c r="H75" s="133" t="e">
        <f>G75*#REF!</f>
        <v>#REF!</v>
      </c>
      <c r="I75" s="134" t="e">
        <f>G75*#REF!</f>
        <v>#REF!</v>
      </c>
    </row>
    <row r="76" spans="1:9" ht="31.5" customHeight="1" x14ac:dyDescent="0.2">
      <c r="A76" s="352" t="s">
        <v>80</v>
      </c>
      <c r="B76" s="353"/>
      <c r="C76" s="353"/>
      <c r="D76" s="353"/>
      <c r="E76" s="353"/>
      <c r="F76" s="353"/>
      <c r="G76" s="353"/>
      <c r="H76" s="353"/>
      <c r="I76" s="353"/>
    </row>
    <row r="77" spans="1:9" ht="47.25" customHeight="1" x14ac:dyDescent="0.2">
      <c r="A77" s="96" t="s">
        <v>66</v>
      </c>
      <c r="B77" s="96" t="s">
        <v>1080</v>
      </c>
      <c r="C77" s="96" t="s">
        <v>296</v>
      </c>
      <c r="D77" s="31" t="e">
        <f>#REF!</f>
        <v>#REF!</v>
      </c>
      <c r="E77" s="123">
        <v>1</v>
      </c>
      <c r="F77" s="115" t="e">
        <f>D77*E77</f>
        <v>#REF!</v>
      </c>
      <c r="G77" s="124" t="e">
        <f>F77*#REF!</f>
        <v>#REF!</v>
      </c>
      <c r="H77" s="142" t="e">
        <f>G77*#REF!</f>
        <v>#REF!</v>
      </c>
      <c r="I77" s="143" t="e">
        <f>G77*#REF!</f>
        <v>#REF!</v>
      </c>
    </row>
    <row r="78" spans="1:9" ht="36" customHeight="1" x14ac:dyDescent="0.2">
      <c r="A78" s="46" t="s">
        <v>94</v>
      </c>
      <c r="B78" s="61"/>
      <c r="C78" s="61"/>
      <c r="D78" s="61"/>
      <c r="E78" s="61"/>
      <c r="F78" s="61"/>
      <c r="G78" s="61"/>
      <c r="H78" s="61"/>
      <c r="I78" s="61"/>
    </row>
    <row r="79" spans="1:9" ht="63" customHeight="1" x14ac:dyDescent="0.2">
      <c r="A79" s="32" t="s">
        <v>906</v>
      </c>
      <c r="B79" s="26" t="s">
        <v>228</v>
      </c>
      <c r="C79" s="16" t="s">
        <v>229</v>
      </c>
      <c r="D79" s="5" t="e">
        <f>#REF!</f>
        <v>#REF!</v>
      </c>
      <c r="E79" s="5">
        <v>8.5</v>
      </c>
      <c r="F79" s="5" t="e">
        <f>D79*E79</f>
        <v>#REF!</v>
      </c>
      <c r="G79" s="5" t="e">
        <f>F79*#REF!</f>
        <v>#REF!</v>
      </c>
      <c r="H79" s="131" t="e">
        <f>G79*#REF!</f>
        <v>#REF!</v>
      </c>
      <c r="I79" s="137"/>
    </row>
    <row r="80" spans="1:9" ht="49.5" customHeight="1" x14ac:dyDescent="0.2">
      <c r="A80" s="32" t="s">
        <v>230</v>
      </c>
      <c r="B80" s="26" t="s">
        <v>228</v>
      </c>
      <c r="C80" s="16" t="s">
        <v>229</v>
      </c>
      <c r="D80" s="5" t="e">
        <f>#REF!</f>
        <v>#REF!</v>
      </c>
      <c r="E80" s="5">
        <v>10</v>
      </c>
      <c r="F80" s="5" t="e">
        <f>D80*E80</f>
        <v>#REF!</v>
      </c>
      <c r="G80" s="5" t="e">
        <f>F80*#REF!</f>
        <v>#REF!</v>
      </c>
      <c r="H80" s="131" t="e">
        <f>G80*#REF!</f>
        <v>#REF!</v>
      </c>
      <c r="I80" s="137"/>
    </row>
    <row r="81" spans="1:9" ht="52.5" customHeight="1" x14ac:dyDescent="0.2">
      <c r="A81" s="32" t="s">
        <v>907</v>
      </c>
      <c r="B81" s="26" t="s">
        <v>228</v>
      </c>
      <c r="C81" s="16" t="s">
        <v>229</v>
      </c>
      <c r="D81" s="5" t="e">
        <f>#REF!</f>
        <v>#REF!</v>
      </c>
      <c r="E81" s="5">
        <v>15</v>
      </c>
      <c r="F81" s="5" t="e">
        <f>D81*E81</f>
        <v>#REF!</v>
      </c>
      <c r="G81" s="5" t="e">
        <f>F81*#REF!</f>
        <v>#REF!</v>
      </c>
      <c r="H81" s="131" t="e">
        <f>G81*#REF!</f>
        <v>#REF!</v>
      </c>
      <c r="I81" s="137"/>
    </row>
    <row r="82" spans="1:9" ht="37.5" customHeight="1" x14ac:dyDescent="0.2">
      <c r="A82" s="33" t="s">
        <v>231</v>
      </c>
      <c r="B82" s="6" t="s">
        <v>228</v>
      </c>
      <c r="C82" s="16" t="s">
        <v>229</v>
      </c>
      <c r="D82" s="5" t="e">
        <f>#REF!</f>
        <v>#REF!</v>
      </c>
      <c r="E82" s="5">
        <v>16.5</v>
      </c>
      <c r="F82" s="5" t="e">
        <f>D82*E82</f>
        <v>#REF!</v>
      </c>
      <c r="G82" s="5" t="e">
        <f>F82*#REF!</f>
        <v>#REF!</v>
      </c>
      <c r="H82" s="131" t="e">
        <f>G82*#REF!</f>
        <v>#REF!</v>
      </c>
      <c r="I82" s="137"/>
    </row>
    <row r="83" spans="1:9" ht="25.5" customHeight="1" x14ac:dyDescent="0.2">
      <c r="A83" s="87" t="s">
        <v>1056</v>
      </c>
    </row>
    <row r="84" spans="1:9" ht="22.5" customHeight="1" x14ac:dyDescent="0.2">
      <c r="A84" s="25" t="s">
        <v>1057</v>
      </c>
    </row>
    <row r="85" spans="1:9" ht="36.75" customHeight="1" x14ac:dyDescent="0.2">
      <c r="A85" s="33" t="s">
        <v>361</v>
      </c>
      <c r="B85" s="6"/>
      <c r="C85" s="50"/>
      <c r="D85" s="5"/>
      <c r="E85" s="5"/>
      <c r="F85" s="5"/>
      <c r="G85" s="5"/>
      <c r="H85" s="131"/>
      <c r="I85" s="132"/>
    </row>
    <row r="86" spans="1:9" ht="14.25" customHeight="1" x14ac:dyDescent="0.2">
      <c r="A86" s="248" t="s">
        <v>664</v>
      </c>
      <c r="B86" s="251" t="s">
        <v>1157</v>
      </c>
      <c r="C86" s="50" t="s">
        <v>1059</v>
      </c>
      <c r="D86" s="5" t="e">
        <f>#REF!</f>
        <v>#REF!</v>
      </c>
      <c r="E86" s="5">
        <v>3.83</v>
      </c>
      <c r="F86" s="5" t="e">
        <f t="shared" ref="F86:F101" si="3">D86*E86</f>
        <v>#REF!</v>
      </c>
      <c r="G86" s="311" t="e">
        <f>(F86+F87+F88+F89)*#REF!</f>
        <v>#REF!</v>
      </c>
      <c r="H86" s="313" t="e">
        <f>G86*#REF!</f>
        <v>#REF!</v>
      </c>
      <c r="I86" s="324" t="e">
        <f>G86*#REF!</f>
        <v>#REF!</v>
      </c>
    </row>
    <row r="87" spans="1:9" ht="14.25" customHeight="1" x14ac:dyDescent="0.2">
      <c r="A87" s="249"/>
      <c r="B87" s="252"/>
      <c r="C87" s="50" t="s">
        <v>476</v>
      </c>
      <c r="D87" s="5" t="e">
        <f>#REF!</f>
        <v>#REF!</v>
      </c>
      <c r="E87" s="5">
        <f>E86</f>
        <v>3.83</v>
      </c>
      <c r="F87" s="5" t="e">
        <f t="shared" si="3"/>
        <v>#REF!</v>
      </c>
      <c r="G87" s="332"/>
      <c r="H87" s="314"/>
      <c r="I87" s="325"/>
    </row>
    <row r="88" spans="1:9" ht="14.25" customHeight="1" x14ac:dyDescent="0.2">
      <c r="A88" s="249"/>
      <c r="B88" s="252"/>
      <c r="C88" s="50" t="s">
        <v>1060</v>
      </c>
      <c r="D88" s="5" t="e">
        <f>#REF!</f>
        <v>#REF!</v>
      </c>
      <c r="E88" s="5">
        <f>E86</f>
        <v>3.83</v>
      </c>
      <c r="F88" s="5" t="e">
        <f t="shared" si="3"/>
        <v>#REF!</v>
      </c>
      <c r="G88" s="332"/>
      <c r="H88" s="314"/>
      <c r="I88" s="325"/>
    </row>
    <row r="89" spans="1:9" ht="14.25" customHeight="1" x14ac:dyDescent="0.2">
      <c r="A89" s="250"/>
      <c r="B89" s="253"/>
      <c r="C89" s="50" t="s">
        <v>75</v>
      </c>
      <c r="D89" s="5" t="e">
        <f>#REF!</f>
        <v>#REF!</v>
      </c>
      <c r="E89" s="5">
        <f>E86</f>
        <v>3.83</v>
      </c>
      <c r="F89" s="5" t="e">
        <f t="shared" si="3"/>
        <v>#REF!</v>
      </c>
      <c r="G89" s="312"/>
      <c r="H89" s="315"/>
      <c r="I89" s="331"/>
    </row>
    <row r="90" spans="1:9" ht="11.25" customHeight="1" x14ac:dyDescent="0.2">
      <c r="A90" s="248" t="s">
        <v>744</v>
      </c>
      <c r="B90" s="251" t="s">
        <v>1157</v>
      </c>
      <c r="C90" s="50" t="s">
        <v>1059</v>
      </c>
      <c r="D90" s="5" t="e">
        <f>#REF!</f>
        <v>#REF!</v>
      </c>
      <c r="E90" s="5">
        <v>4.4000000000000004</v>
      </c>
      <c r="F90" s="5" t="e">
        <f t="shared" si="3"/>
        <v>#REF!</v>
      </c>
      <c r="G90" s="311" t="e">
        <f>(F90+F91+F92+F93)*#REF!</f>
        <v>#REF!</v>
      </c>
      <c r="H90" s="313" t="e">
        <f>G90*#REF!</f>
        <v>#REF!</v>
      </c>
      <c r="I90" s="324" t="e">
        <f>G90*#REF!</f>
        <v>#REF!</v>
      </c>
    </row>
    <row r="91" spans="1:9" ht="11.25" customHeight="1" x14ac:dyDescent="0.2">
      <c r="A91" s="249"/>
      <c r="B91" s="252"/>
      <c r="C91" s="50" t="s">
        <v>476</v>
      </c>
      <c r="D91" s="5" t="e">
        <f>#REF!</f>
        <v>#REF!</v>
      </c>
      <c r="E91" s="5">
        <f>E90</f>
        <v>4.4000000000000004</v>
      </c>
      <c r="F91" s="5" t="e">
        <f t="shared" si="3"/>
        <v>#REF!</v>
      </c>
      <c r="G91" s="332"/>
      <c r="H91" s="314"/>
      <c r="I91" s="325"/>
    </row>
    <row r="92" spans="1:9" ht="11.25" customHeight="1" x14ac:dyDescent="0.2">
      <c r="A92" s="249"/>
      <c r="B92" s="252"/>
      <c r="C92" s="50" t="s">
        <v>1060</v>
      </c>
      <c r="D92" s="5" t="e">
        <f>#REF!</f>
        <v>#REF!</v>
      </c>
      <c r="E92" s="5">
        <f>E90</f>
        <v>4.4000000000000004</v>
      </c>
      <c r="F92" s="5" t="e">
        <f t="shared" si="3"/>
        <v>#REF!</v>
      </c>
      <c r="G92" s="332"/>
      <c r="H92" s="314"/>
      <c r="I92" s="325"/>
    </row>
    <row r="93" spans="1:9" ht="11.25" customHeight="1" x14ac:dyDescent="0.2">
      <c r="A93" s="250"/>
      <c r="B93" s="253"/>
      <c r="C93" s="50" t="s">
        <v>75</v>
      </c>
      <c r="D93" s="5" t="e">
        <f>#REF!</f>
        <v>#REF!</v>
      </c>
      <c r="E93" s="5">
        <f>E90</f>
        <v>4.4000000000000004</v>
      </c>
      <c r="F93" s="5" t="e">
        <f t="shared" si="3"/>
        <v>#REF!</v>
      </c>
      <c r="G93" s="312"/>
      <c r="H93" s="315"/>
      <c r="I93" s="331"/>
    </row>
    <row r="94" spans="1:9" ht="11.25" customHeight="1" x14ac:dyDescent="0.2">
      <c r="A94" s="248" t="s">
        <v>927</v>
      </c>
      <c r="B94" s="251" t="s">
        <v>1157</v>
      </c>
      <c r="C94" s="50" t="s">
        <v>1059</v>
      </c>
      <c r="D94" s="5" t="e">
        <f>#REF!</f>
        <v>#REF!</v>
      </c>
      <c r="E94" s="5">
        <v>5</v>
      </c>
      <c r="F94" s="5" t="e">
        <f t="shared" si="3"/>
        <v>#REF!</v>
      </c>
      <c r="G94" s="311" t="e">
        <f>(F94+F95+F96+F97)*#REF!</f>
        <v>#REF!</v>
      </c>
      <c r="H94" s="313" t="e">
        <f>G94*#REF!</f>
        <v>#REF!</v>
      </c>
      <c r="I94" s="324" t="e">
        <f>G94*#REF!</f>
        <v>#REF!</v>
      </c>
    </row>
    <row r="95" spans="1:9" ht="11.25" customHeight="1" x14ac:dyDescent="0.2">
      <c r="A95" s="249"/>
      <c r="B95" s="252"/>
      <c r="C95" s="50" t="s">
        <v>476</v>
      </c>
      <c r="D95" s="5" t="e">
        <f>#REF!</f>
        <v>#REF!</v>
      </c>
      <c r="E95" s="5">
        <f>E94</f>
        <v>5</v>
      </c>
      <c r="F95" s="5" t="e">
        <f t="shared" si="3"/>
        <v>#REF!</v>
      </c>
      <c r="G95" s="332"/>
      <c r="H95" s="314"/>
      <c r="I95" s="325"/>
    </row>
    <row r="96" spans="1:9" ht="11.25" customHeight="1" x14ac:dyDescent="0.2">
      <c r="A96" s="249"/>
      <c r="B96" s="252"/>
      <c r="C96" s="50" t="s">
        <v>1060</v>
      </c>
      <c r="D96" s="5" t="e">
        <f>#REF!</f>
        <v>#REF!</v>
      </c>
      <c r="E96" s="5">
        <f>E94</f>
        <v>5</v>
      </c>
      <c r="F96" s="5" t="e">
        <f t="shared" si="3"/>
        <v>#REF!</v>
      </c>
      <c r="G96" s="332"/>
      <c r="H96" s="314"/>
      <c r="I96" s="325"/>
    </row>
    <row r="97" spans="1:9" ht="11.25" customHeight="1" x14ac:dyDescent="0.2">
      <c r="A97" s="250"/>
      <c r="B97" s="253"/>
      <c r="C97" s="50" t="s">
        <v>75</v>
      </c>
      <c r="D97" s="5" t="e">
        <f>#REF!</f>
        <v>#REF!</v>
      </c>
      <c r="E97" s="5">
        <f>E94</f>
        <v>5</v>
      </c>
      <c r="F97" s="5" t="e">
        <f t="shared" si="3"/>
        <v>#REF!</v>
      </c>
      <c r="G97" s="312"/>
      <c r="H97" s="315"/>
      <c r="I97" s="331"/>
    </row>
    <row r="98" spans="1:9" ht="11.25" customHeight="1" x14ac:dyDescent="0.2">
      <c r="A98" s="248" t="s">
        <v>989</v>
      </c>
      <c r="B98" s="251" t="s">
        <v>1157</v>
      </c>
      <c r="C98" s="50" t="s">
        <v>1059</v>
      </c>
      <c r="D98" s="5" t="e">
        <f>#REF!</f>
        <v>#REF!</v>
      </c>
      <c r="E98" s="5">
        <v>7</v>
      </c>
      <c r="F98" s="5" t="e">
        <f t="shared" si="3"/>
        <v>#REF!</v>
      </c>
      <c r="G98" s="311" t="e">
        <f>(F98+F99+F100+F101)*#REF!</f>
        <v>#REF!</v>
      </c>
      <c r="H98" s="313" t="e">
        <f>G98*#REF!</f>
        <v>#REF!</v>
      </c>
      <c r="I98" s="324" t="e">
        <f>G98*#REF!</f>
        <v>#REF!</v>
      </c>
    </row>
    <row r="99" spans="1:9" ht="11.25" customHeight="1" x14ac:dyDescent="0.2">
      <c r="A99" s="249"/>
      <c r="B99" s="252"/>
      <c r="C99" s="50" t="s">
        <v>476</v>
      </c>
      <c r="D99" s="5" t="e">
        <f>#REF!</f>
        <v>#REF!</v>
      </c>
      <c r="E99" s="5">
        <f>E98</f>
        <v>7</v>
      </c>
      <c r="F99" s="5" t="e">
        <f t="shared" si="3"/>
        <v>#REF!</v>
      </c>
      <c r="G99" s="332"/>
      <c r="H99" s="314"/>
      <c r="I99" s="325"/>
    </row>
    <row r="100" spans="1:9" ht="11.25" customHeight="1" x14ac:dyDescent="0.2">
      <c r="A100" s="249"/>
      <c r="B100" s="252"/>
      <c r="C100" s="50" t="s">
        <v>1060</v>
      </c>
      <c r="D100" s="5" t="e">
        <f>#REF!</f>
        <v>#REF!</v>
      </c>
      <c r="E100" s="5">
        <f>E98</f>
        <v>7</v>
      </c>
      <c r="F100" s="5" t="e">
        <f t="shared" si="3"/>
        <v>#REF!</v>
      </c>
      <c r="G100" s="332"/>
      <c r="H100" s="314"/>
      <c r="I100" s="325"/>
    </row>
    <row r="101" spans="1:9" ht="11.25" customHeight="1" x14ac:dyDescent="0.2">
      <c r="A101" s="250"/>
      <c r="B101" s="253"/>
      <c r="C101" s="52" t="s">
        <v>75</v>
      </c>
      <c r="D101" s="27" t="e">
        <f>#REF!</f>
        <v>#REF!</v>
      </c>
      <c r="E101" s="27">
        <f>E98</f>
        <v>7</v>
      </c>
      <c r="F101" s="27" t="e">
        <f t="shared" si="3"/>
        <v>#REF!</v>
      </c>
      <c r="G101" s="312"/>
      <c r="H101" s="315"/>
      <c r="I101" s="331"/>
    </row>
    <row r="102" spans="1:9" ht="31.5" customHeight="1" x14ac:dyDescent="0.2">
      <c r="A102" s="259" t="s">
        <v>568</v>
      </c>
      <c r="B102" s="276"/>
      <c r="C102" s="103"/>
      <c r="D102" s="14"/>
      <c r="E102" s="14"/>
      <c r="F102" s="14"/>
      <c r="G102" s="14"/>
      <c r="H102" s="146"/>
      <c r="I102" s="146"/>
    </row>
    <row r="103" spans="1:9" ht="17.25" customHeight="1" x14ac:dyDescent="0.2">
      <c r="A103" s="239" t="s">
        <v>1072</v>
      </c>
      <c r="B103" s="251" t="s">
        <v>1157</v>
      </c>
      <c r="C103" s="98" t="s">
        <v>1059</v>
      </c>
      <c r="D103" s="31" t="e">
        <f>#REF!</f>
        <v>#REF!</v>
      </c>
      <c r="E103" s="31">
        <v>3</v>
      </c>
      <c r="F103" s="31" t="e">
        <f t="shared" ref="F103:F134" si="4">D103*E103</f>
        <v>#REF!</v>
      </c>
      <c r="G103" s="311" t="e">
        <f>(F103+F104+F105+F106)*#REF!</f>
        <v>#REF!</v>
      </c>
      <c r="H103" s="313" t="e">
        <f>G103*#REF!</f>
        <v>#REF!</v>
      </c>
      <c r="I103" s="324" t="e">
        <f>G103*#REF!</f>
        <v>#REF!</v>
      </c>
    </row>
    <row r="104" spans="1:9" ht="17.25" customHeight="1" x14ac:dyDescent="0.2">
      <c r="A104" s="240"/>
      <c r="B104" s="252"/>
      <c r="C104" s="50" t="s">
        <v>476</v>
      </c>
      <c r="D104" s="5" t="e">
        <f>#REF!</f>
        <v>#REF!</v>
      </c>
      <c r="E104" s="5">
        <f>E103</f>
        <v>3</v>
      </c>
      <c r="F104" s="5" t="e">
        <f t="shared" si="4"/>
        <v>#REF!</v>
      </c>
      <c r="G104" s="332"/>
      <c r="H104" s="314"/>
      <c r="I104" s="325"/>
    </row>
    <row r="105" spans="1:9" ht="17.25" customHeight="1" x14ac:dyDescent="0.2">
      <c r="A105" s="240"/>
      <c r="B105" s="252"/>
      <c r="C105" s="50" t="s">
        <v>1060</v>
      </c>
      <c r="D105" s="5" t="e">
        <f>#REF!</f>
        <v>#REF!</v>
      </c>
      <c r="E105" s="5">
        <f>E103</f>
        <v>3</v>
      </c>
      <c r="F105" s="5" t="e">
        <f t="shared" si="4"/>
        <v>#REF!</v>
      </c>
      <c r="G105" s="332"/>
      <c r="H105" s="314"/>
      <c r="I105" s="325"/>
    </row>
    <row r="106" spans="1:9" ht="17.25" customHeight="1" x14ac:dyDescent="0.2">
      <c r="A106" s="241"/>
      <c r="B106" s="253"/>
      <c r="C106" s="50" t="s">
        <v>75</v>
      </c>
      <c r="D106" s="5" t="e">
        <f>#REF!</f>
        <v>#REF!</v>
      </c>
      <c r="E106" s="5">
        <f>E104</f>
        <v>3</v>
      </c>
      <c r="F106" s="5" t="e">
        <f t="shared" si="4"/>
        <v>#REF!</v>
      </c>
      <c r="G106" s="312"/>
      <c r="H106" s="315"/>
      <c r="I106" s="331"/>
    </row>
    <row r="107" spans="1:9" ht="11.25" customHeight="1" x14ac:dyDescent="0.2">
      <c r="A107" s="248" t="s">
        <v>744</v>
      </c>
      <c r="B107" s="251" t="s">
        <v>1157</v>
      </c>
      <c r="C107" s="50" t="s">
        <v>1059</v>
      </c>
      <c r="D107" s="5" t="e">
        <f>#REF!</f>
        <v>#REF!</v>
      </c>
      <c r="E107" s="5">
        <v>3.8</v>
      </c>
      <c r="F107" s="5" t="e">
        <f t="shared" si="4"/>
        <v>#REF!</v>
      </c>
      <c r="G107" s="311" t="e">
        <f>(F107+F108+F109+F110)*#REF!</f>
        <v>#REF!</v>
      </c>
      <c r="H107" s="313" t="e">
        <f>G107*#REF!</f>
        <v>#REF!</v>
      </c>
      <c r="I107" s="324" t="e">
        <f>G107*#REF!</f>
        <v>#REF!</v>
      </c>
    </row>
    <row r="108" spans="1:9" ht="11.25" customHeight="1" x14ac:dyDescent="0.2">
      <c r="A108" s="249"/>
      <c r="B108" s="252"/>
      <c r="C108" s="50" t="s">
        <v>476</v>
      </c>
      <c r="D108" s="5" t="e">
        <f>#REF!</f>
        <v>#REF!</v>
      </c>
      <c r="E108" s="5">
        <f>E107</f>
        <v>3.8</v>
      </c>
      <c r="F108" s="5" t="e">
        <f t="shared" si="4"/>
        <v>#REF!</v>
      </c>
      <c r="G108" s="332"/>
      <c r="H108" s="314"/>
      <c r="I108" s="325"/>
    </row>
    <row r="109" spans="1:9" ht="11.25" customHeight="1" x14ac:dyDescent="0.2">
      <c r="A109" s="249"/>
      <c r="B109" s="252"/>
      <c r="C109" s="50" t="s">
        <v>1060</v>
      </c>
      <c r="D109" s="5" t="e">
        <f>#REF!</f>
        <v>#REF!</v>
      </c>
      <c r="E109" s="5">
        <f>E107</f>
        <v>3.8</v>
      </c>
      <c r="F109" s="5" t="e">
        <f t="shared" si="4"/>
        <v>#REF!</v>
      </c>
      <c r="G109" s="332"/>
      <c r="H109" s="314"/>
      <c r="I109" s="325"/>
    </row>
    <row r="110" spans="1:9" ht="11.25" customHeight="1" x14ac:dyDescent="0.2">
      <c r="A110" s="250"/>
      <c r="B110" s="253"/>
      <c r="C110" s="50" t="s">
        <v>75</v>
      </c>
      <c r="D110" s="5" t="e">
        <f>#REF!</f>
        <v>#REF!</v>
      </c>
      <c r="E110" s="5">
        <f>E108</f>
        <v>3.8</v>
      </c>
      <c r="F110" s="5" t="e">
        <f t="shared" si="4"/>
        <v>#REF!</v>
      </c>
      <c r="G110" s="312"/>
      <c r="H110" s="315"/>
      <c r="I110" s="331"/>
    </row>
    <row r="111" spans="1:9" ht="11.25" customHeight="1" x14ac:dyDescent="0.2">
      <c r="A111" s="248" t="s">
        <v>261</v>
      </c>
      <c r="B111" s="251" t="s">
        <v>1157</v>
      </c>
      <c r="C111" s="50" t="s">
        <v>1059</v>
      </c>
      <c r="D111" s="5" t="e">
        <f>#REF!</f>
        <v>#REF!</v>
      </c>
      <c r="E111" s="5">
        <v>4.5</v>
      </c>
      <c r="F111" s="5" t="e">
        <f t="shared" si="4"/>
        <v>#REF!</v>
      </c>
      <c r="G111" s="311" t="e">
        <f>(F111+F112+F113+F114)*#REF!</f>
        <v>#REF!</v>
      </c>
      <c r="H111" s="313" t="e">
        <f>G111*#REF!</f>
        <v>#REF!</v>
      </c>
      <c r="I111" s="324" t="e">
        <f>G111*#REF!</f>
        <v>#REF!</v>
      </c>
    </row>
    <row r="112" spans="1:9" ht="11.25" customHeight="1" x14ac:dyDescent="0.2">
      <c r="A112" s="249"/>
      <c r="B112" s="252"/>
      <c r="C112" s="50" t="s">
        <v>476</v>
      </c>
      <c r="D112" s="5" t="e">
        <f>#REF!</f>
        <v>#REF!</v>
      </c>
      <c r="E112" s="5">
        <f>E111</f>
        <v>4.5</v>
      </c>
      <c r="F112" s="5" t="e">
        <f t="shared" si="4"/>
        <v>#REF!</v>
      </c>
      <c r="G112" s="332"/>
      <c r="H112" s="314"/>
      <c r="I112" s="325"/>
    </row>
    <row r="113" spans="1:9" ht="11.25" customHeight="1" x14ac:dyDescent="0.2">
      <c r="A113" s="249"/>
      <c r="B113" s="252"/>
      <c r="C113" s="50" t="s">
        <v>1060</v>
      </c>
      <c r="D113" s="5" t="e">
        <f>#REF!</f>
        <v>#REF!</v>
      </c>
      <c r="E113" s="5">
        <f>E111</f>
        <v>4.5</v>
      </c>
      <c r="F113" s="5" t="e">
        <f t="shared" si="4"/>
        <v>#REF!</v>
      </c>
      <c r="G113" s="332"/>
      <c r="H113" s="314"/>
      <c r="I113" s="325"/>
    </row>
    <row r="114" spans="1:9" ht="11.25" customHeight="1" x14ac:dyDescent="0.2">
      <c r="A114" s="250"/>
      <c r="B114" s="253"/>
      <c r="C114" s="50" t="s">
        <v>75</v>
      </c>
      <c r="D114" s="5" t="e">
        <f>#REF!</f>
        <v>#REF!</v>
      </c>
      <c r="E114" s="5">
        <f>E113</f>
        <v>4.5</v>
      </c>
      <c r="F114" s="5" t="e">
        <f t="shared" si="4"/>
        <v>#REF!</v>
      </c>
      <c r="G114" s="312"/>
      <c r="H114" s="315"/>
      <c r="I114" s="331"/>
    </row>
    <row r="115" spans="1:9" ht="11.25" customHeight="1" x14ac:dyDescent="0.2">
      <c r="A115" s="248" t="s">
        <v>989</v>
      </c>
      <c r="B115" s="251" t="s">
        <v>1157</v>
      </c>
      <c r="C115" s="50" t="s">
        <v>1059</v>
      </c>
      <c r="D115" s="5" t="e">
        <f>#REF!</f>
        <v>#REF!</v>
      </c>
      <c r="E115" s="5">
        <v>6.5</v>
      </c>
      <c r="F115" s="5" t="e">
        <f t="shared" si="4"/>
        <v>#REF!</v>
      </c>
      <c r="G115" s="311" t="e">
        <f>(F115+F116+F117+F118)*#REF!</f>
        <v>#REF!</v>
      </c>
      <c r="H115" s="313" t="e">
        <f>G115*#REF!</f>
        <v>#REF!</v>
      </c>
      <c r="I115" s="324" t="e">
        <f>G115*#REF!</f>
        <v>#REF!</v>
      </c>
    </row>
    <row r="116" spans="1:9" ht="11.25" customHeight="1" x14ac:dyDescent="0.2">
      <c r="A116" s="249"/>
      <c r="B116" s="252"/>
      <c r="C116" s="50" t="s">
        <v>476</v>
      </c>
      <c r="D116" s="5" t="e">
        <f>#REF!</f>
        <v>#REF!</v>
      </c>
      <c r="E116" s="5">
        <f>E115</f>
        <v>6.5</v>
      </c>
      <c r="F116" s="5" t="e">
        <f t="shared" si="4"/>
        <v>#REF!</v>
      </c>
      <c r="G116" s="332"/>
      <c r="H116" s="314"/>
      <c r="I116" s="325"/>
    </row>
    <row r="117" spans="1:9" ht="11.25" customHeight="1" x14ac:dyDescent="0.2">
      <c r="A117" s="249"/>
      <c r="B117" s="252"/>
      <c r="C117" s="50" t="s">
        <v>1060</v>
      </c>
      <c r="D117" s="5" t="e">
        <f>#REF!</f>
        <v>#REF!</v>
      </c>
      <c r="E117" s="5">
        <f>E115</f>
        <v>6.5</v>
      </c>
      <c r="F117" s="5" t="e">
        <f t="shared" si="4"/>
        <v>#REF!</v>
      </c>
      <c r="G117" s="332"/>
      <c r="H117" s="314"/>
      <c r="I117" s="325"/>
    </row>
    <row r="118" spans="1:9" ht="11.25" customHeight="1" x14ac:dyDescent="0.2">
      <c r="A118" s="250"/>
      <c r="B118" s="253"/>
      <c r="C118" s="50" t="s">
        <v>75</v>
      </c>
      <c r="D118" s="5" t="e">
        <f>#REF!</f>
        <v>#REF!</v>
      </c>
      <c r="E118" s="5">
        <f>E117</f>
        <v>6.5</v>
      </c>
      <c r="F118" s="5" t="e">
        <f t="shared" si="4"/>
        <v>#REF!</v>
      </c>
      <c r="G118" s="312"/>
      <c r="H118" s="315"/>
      <c r="I118" s="331"/>
    </row>
    <row r="119" spans="1:9" ht="16.5" customHeight="1" x14ac:dyDescent="0.2">
      <c r="A119" s="239" t="s">
        <v>1022</v>
      </c>
      <c r="B119" s="248" t="s">
        <v>1058</v>
      </c>
      <c r="C119" s="50" t="s">
        <v>1059</v>
      </c>
      <c r="D119" s="5" t="e">
        <f>#REF!</f>
        <v>#REF!</v>
      </c>
      <c r="E119" s="5">
        <v>4</v>
      </c>
      <c r="F119" s="5" t="e">
        <f t="shared" si="4"/>
        <v>#REF!</v>
      </c>
      <c r="G119" s="311" t="e">
        <f>(F119+F120+F121+F122)*#REF!</f>
        <v>#REF!</v>
      </c>
      <c r="H119" s="313" t="e">
        <f>G119*#REF!</f>
        <v>#REF!</v>
      </c>
      <c r="I119" s="324" t="e">
        <f>G119*#REF!</f>
        <v>#REF!</v>
      </c>
    </row>
    <row r="120" spans="1:9" ht="16.5" customHeight="1" x14ac:dyDescent="0.2">
      <c r="A120" s="240"/>
      <c r="B120" s="249"/>
      <c r="C120" s="50" t="s">
        <v>476</v>
      </c>
      <c r="D120" s="5" t="e">
        <f>#REF!</f>
        <v>#REF!</v>
      </c>
      <c r="E120" s="5">
        <f>E119</f>
        <v>4</v>
      </c>
      <c r="F120" s="5" t="e">
        <f t="shared" si="4"/>
        <v>#REF!</v>
      </c>
      <c r="G120" s="332"/>
      <c r="H120" s="314"/>
      <c r="I120" s="325"/>
    </row>
    <row r="121" spans="1:9" ht="16.5" customHeight="1" x14ac:dyDescent="0.2">
      <c r="A121" s="240"/>
      <c r="B121" s="249"/>
      <c r="C121" s="50" t="s">
        <v>1060</v>
      </c>
      <c r="D121" s="5" t="e">
        <f>#REF!</f>
        <v>#REF!</v>
      </c>
      <c r="E121" s="5">
        <f>E119</f>
        <v>4</v>
      </c>
      <c r="F121" s="5" t="e">
        <f t="shared" si="4"/>
        <v>#REF!</v>
      </c>
      <c r="G121" s="332"/>
      <c r="H121" s="314"/>
      <c r="I121" s="325"/>
    </row>
    <row r="122" spans="1:9" ht="16.5" customHeight="1" x14ac:dyDescent="0.2">
      <c r="A122" s="241"/>
      <c r="B122" s="250"/>
      <c r="C122" s="50" t="s">
        <v>75</v>
      </c>
      <c r="D122" s="5" t="e">
        <f>#REF!</f>
        <v>#REF!</v>
      </c>
      <c r="E122" s="5">
        <f>E120</f>
        <v>4</v>
      </c>
      <c r="F122" s="5" t="e">
        <f t="shared" si="4"/>
        <v>#REF!</v>
      </c>
      <c r="G122" s="312"/>
      <c r="H122" s="315"/>
      <c r="I122" s="331"/>
    </row>
    <row r="123" spans="1:9" ht="12" customHeight="1" x14ac:dyDescent="0.2">
      <c r="A123" s="248" t="s">
        <v>37</v>
      </c>
      <c r="B123" s="251" t="s">
        <v>1157</v>
      </c>
      <c r="C123" s="50" t="s">
        <v>1059</v>
      </c>
      <c r="D123" s="5" t="e">
        <f>#REF!</f>
        <v>#REF!</v>
      </c>
      <c r="E123" s="5">
        <v>4.5</v>
      </c>
      <c r="F123" s="5" t="e">
        <f t="shared" si="4"/>
        <v>#REF!</v>
      </c>
      <c r="G123" s="311" t="e">
        <f>(F123+F124+F125+F126)*#REF!</f>
        <v>#REF!</v>
      </c>
      <c r="H123" s="313" t="e">
        <f>G123*#REF!</f>
        <v>#REF!</v>
      </c>
      <c r="I123" s="324" t="e">
        <f>G123*#REF!</f>
        <v>#REF!</v>
      </c>
    </row>
    <row r="124" spans="1:9" ht="12" customHeight="1" x14ac:dyDescent="0.2">
      <c r="A124" s="249"/>
      <c r="B124" s="252"/>
      <c r="C124" s="50" t="s">
        <v>476</v>
      </c>
      <c r="D124" s="5" t="e">
        <f>#REF!</f>
        <v>#REF!</v>
      </c>
      <c r="E124" s="5">
        <f>E123</f>
        <v>4.5</v>
      </c>
      <c r="F124" s="5" t="e">
        <f t="shared" si="4"/>
        <v>#REF!</v>
      </c>
      <c r="G124" s="332"/>
      <c r="H124" s="314"/>
      <c r="I124" s="325"/>
    </row>
    <row r="125" spans="1:9" ht="12" customHeight="1" x14ac:dyDescent="0.2">
      <c r="A125" s="249"/>
      <c r="B125" s="252"/>
      <c r="C125" s="50" t="s">
        <v>1060</v>
      </c>
      <c r="D125" s="5" t="e">
        <f>#REF!</f>
        <v>#REF!</v>
      </c>
      <c r="E125" s="5">
        <f>E123</f>
        <v>4.5</v>
      </c>
      <c r="F125" s="5" t="e">
        <f t="shared" si="4"/>
        <v>#REF!</v>
      </c>
      <c r="G125" s="332"/>
      <c r="H125" s="314"/>
      <c r="I125" s="325"/>
    </row>
    <row r="126" spans="1:9" ht="12" customHeight="1" x14ac:dyDescent="0.2">
      <c r="A126" s="250"/>
      <c r="B126" s="253"/>
      <c r="C126" s="50" t="s">
        <v>75</v>
      </c>
      <c r="D126" s="5" t="e">
        <f>#REF!</f>
        <v>#REF!</v>
      </c>
      <c r="E126" s="5">
        <f>E124</f>
        <v>4.5</v>
      </c>
      <c r="F126" s="5" t="e">
        <f t="shared" si="4"/>
        <v>#REF!</v>
      </c>
      <c r="G126" s="312"/>
      <c r="H126" s="315"/>
      <c r="I126" s="331"/>
    </row>
    <row r="127" spans="1:9" ht="12" customHeight="1" x14ac:dyDescent="0.2">
      <c r="A127" s="248" t="s">
        <v>744</v>
      </c>
      <c r="B127" s="251" t="s">
        <v>1157</v>
      </c>
      <c r="C127" s="50" t="s">
        <v>1059</v>
      </c>
      <c r="D127" s="5" t="e">
        <f>#REF!</f>
        <v>#REF!</v>
      </c>
      <c r="E127" s="5">
        <v>6</v>
      </c>
      <c r="F127" s="5" t="e">
        <f t="shared" si="4"/>
        <v>#REF!</v>
      </c>
      <c r="G127" s="311" t="e">
        <f>(F127+F128+F129+F130)*#REF!</f>
        <v>#REF!</v>
      </c>
      <c r="H127" s="313" t="e">
        <f>G127*#REF!</f>
        <v>#REF!</v>
      </c>
      <c r="I127" s="324" t="e">
        <f>G127*#REF!</f>
        <v>#REF!</v>
      </c>
    </row>
    <row r="128" spans="1:9" ht="12" customHeight="1" x14ac:dyDescent="0.2">
      <c r="A128" s="249"/>
      <c r="B128" s="252"/>
      <c r="C128" s="50" t="s">
        <v>476</v>
      </c>
      <c r="D128" s="5" t="e">
        <f>#REF!</f>
        <v>#REF!</v>
      </c>
      <c r="E128" s="5">
        <f>E127</f>
        <v>6</v>
      </c>
      <c r="F128" s="5" t="e">
        <f t="shared" si="4"/>
        <v>#REF!</v>
      </c>
      <c r="G128" s="332"/>
      <c r="H128" s="314"/>
      <c r="I128" s="325"/>
    </row>
    <row r="129" spans="1:9" ht="12" customHeight="1" x14ac:dyDescent="0.2">
      <c r="A129" s="249"/>
      <c r="B129" s="252"/>
      <c r="C129" s="50" t="s">
        <v>1060</v>
      </c>
      <c r="D129" s="5" t="e">
        <f>#REF!</f>
        <v>#REF!</v>
      </c>
      <c r="E129" s="5">
        <f>E127</f>
        <v>6</v>
      </c>
      <c r="F129" s="5" t="e">
        <f t="shared" si="4"/>
        <v>#REF!</v>
      </c>
      <c r="G129" s="332"/>
      <c r="H129" s="314"/>
      <c r="I129" s="325"/>
    </row>
    <row r="130" spans="1:9" ht="12" customHeight="1" x14ac:dyDescent="0.2">
      <c r="A130" s="250"/>
      <c r="B130" s="253"/>
      <c r="C130" s="50" t="s">
        <v>75</v>
      </c>
      <c r="D130" s="5" t="e">
        <f>#REF!</f>
        <v>#REF!</v>
      </c>
      <c r="E130" s="5">
        <f>E128</f>
        <v>6</v>
      </c>
      <c r="F130" s="5" t="e">
        <f t="shared" si="4"/>
        <v>#REF!</v>
      </c>
      <c r="G130" s="312"/>
      <c r="H130" s="315"/>
      <c r="I130" s="331"/>
    </row>
    <row r="131" spans="1:9" ht="15.75" customHeight="1" x14ac:dyDescent="0.2">
      <c r="A131" s="239" t="s">
        <v>362</v>
      </c>
      <c r="B131" s="251" t="s">
        <v>1157</v>
      </c>
      <c r="C131" s="50" t="s">
        <v>1059</v>
      </c>
      <c r="D131" s="5" t="e">
        <f>#REF!</f>
        <v>#REF!</v>
      </c>
      <c r="E131" s="5">
        <v>4.2</v>
      </c>
      <c r="F131" s="5" t="e">
        <f t="shared" si="4"/>
        <v>#REF!</v>
      </c>
      <c r="G131" s="311" t="e">
        <f>(F131+F132+F133+F134)*#REF!</f>
        <v>#REF!</v>
      </c>
      <c r="H131" s="313" t="e">
        <f>G131*#REF!</f>
        <v>#REF!</v>
      </c>
      <c r="I131" s="324" t="e">
        <f>G131*#REF!</f>
        <v>#REF!</v>
      </c>
    </row>
    <row r="132" spans="1:9" ht="15.75" customHeight="1" x14ac:dyDescent="0.2">
      <c r="A132" s="240"/>
      <c r="B132" s="252"/>
      <c r="C132" s="50" t="s">
        <v>476</v>
      </c>
      <c r="D132" s="5" t="e">
        <f>#REF!</f>
        <v>#REF!</v>
      </c>
      <c r="E132" s="5">
        <f>E131</f>
        <v>4.2</v>
      </c>
      <c r="F132" s="5" t="e">
        <f t="shared" si="4"/>
        <v>#REF!</v>
      </c>
      <c r="G132" s="332"/>
      <c r="H132" s="314"/>
      <c r="I132" s="325"/>
    </row>
    <row r="133" spans="1:9" ht="15.75" customHeight="1" x14ac:dyDescent="0.2">
      <c r="A133" s="240"/>
      <c r="B133" s="252"/>
      <c r="C133" s="50" t="s">
        <v>1060</v>
      </c>
      <c r="D133" s="5" t="e">
        <f>#REF!</f>
        <v>#REF!</v>
      </c>
      <c r="E133" s="5">
        <f>E131</f>
        <v>4.2</v>
      </c>
      <c r="F133" s="5" t="e">
        <f t="shared" si="4"/>
        <v>#REF!</v>
      </c>
      <c r="G133" s="332"/>
      <c r="H133" s="314"/>
      <c r="I133" s="325"/>
    </row>
    <row r="134" spans="1:9" ht="15.75" customHeight="1" x14ac:dyDescent="0.2">
      <c r="A134" s="241"/>
      <c r="B134" s="253"/>
      <c r="C134" s="50" t="s">
        <v>75</v>
      </c>
      <c r="D134" s="5" t="e">
        <f>#REF!</f>
        <v>#REF!</v>
      </c>
      <c r="E134" s="5">
        <f>E132</f>
        <v>4.2</v>
      </c>
      <c r="F134" s="5" t="e">
        <f t="shared" si="4"/>
        <v>#REF!</v>
      </c>
      <c r="G134" s="312"/>
      <c r="H134" s="315"/>
      <c r="I134" s="331"/>
    </row>
    <row r="135" spans="1:9" ht="12.75" customHeight="1" x14ac:dyDescent="0.2">
      <c r="A135" s="248" t="s">
        <v>745</v>
      </c>
      <c r="B135" s="251" t="s">
        <v>1157</v>
      </c>
      <c r="C135" s="50" t="s">
        <v>1059</v>
      </c>
      <c r="D135" s="5" t="e">
        <f>#REF!</f>
        <v>#REF!</v>
      </c>
      <c r="E135" s="5">
        <v>4.8</v>
      </c>
      <c r="F135" s="5" t="e">
        <f t="shared" ref="F135:F166" si="5">D135*E135</f>
        <v>#REF!</v>
      </c>
      <c r="G135" s="311" t="e">
        <f>(F135+F136+F137+F138)*#REF!</f>
        <v>#REF!</v>
      </c>
      <c r="H135" s="313" t="e">
        <f>G135*#REF!</f>
        <v>#REF!</v>
      </c>
      <c r="I135" s="324" t="e">
        <f>G135*#REF!</f>
        <v>#REF!</v>
      </c>
    </row>
    <row r="136" spans="1:9" ht="12.75" customHeight="1" x14ac:dyDescent="0.2">
      <c r="A136" s="249"/>
      <c r="B136" s="252"/>
      <c r="C136" s="50" t="s">
        <v>476</v>
      </c>
      <c r="D136" s="5" t="e">
        <f>#REF!</f>
        <v>#REF!</v>
      </c>
      <c r="E136" s="5">
        <f>E135</f>
        <v>4.8</v>
      </c>
      <c r="F136" s="5" t="e">
        <f t="shared" si="5"/>
        <v>#REF!</v>
      </c>
      <c r="G136" s="332"/>
      <c r="H136" s="314"/>
      <c r="I136" s="325"/>
    </row>
    <row r="137" spans="1:9" ht="12.75" customHeight="1" x14ac:dyDescent="0.2">
      <c r="A137" s="249"/>
      <c r="B137" s="252"/>
      <c r="C137" s="50" t="s">
        <v>1060</v>
      </c>
      <c r="D137" s="5" t="e">
        <f>#REF!</f>
        <v>#REF!</v>
      </c>
      <c r="E137" s="5">
        <f>E135</f>
        <v>4.8</v>
      </c>
      <c r="F137" s="5" t="e">
        <f t="shared" si="5"/>
        <v>#REF!</v>
      </c>
      <c r="G137" s="332"/>
      <c r="H137" s="314"/>
      <c r="I137" s="325"/>
    </row>
    <row r="138" spans="1:9" ht="12.75" customHeight="1" x14ac:dyDescent="0.2">
      <c r="A138" s="250"/>
      <c r="B138" s="253"/>
      <c r="C138" s="50" t="s">
        <v>75</v>
      </c>
      <c r="D138" s="5" t="e">
        <f>#REF!</f>
        <v>#REF!</v>
      </c>
      <c r="E138" s="5">
        <f>E136</f>
        <v>4.8</v>
      </c>
      <c r="F138" s="5" t="e">
        <f t="shared" si="5"/>
        <v>#REF!</v>
      </c>
      <c r="G138" s="312"/>
      <c r="H138" s="315"/>
      <c r="I138" s="331"/>
    </row>
    <row r="139" spans="1:9" ht="12.75" customHeight="1" x14ac:dyDescent="0.2">
      <c r="A139" s="248" t="s">
        <v>744</v>
      </c>
      <c r="B139" s="251" t="s">
        <v>1157</v>
      </c>
      <c r="C139" s="50" t="s">
        <v>1059</v>
      </c>
      <c r="D139" s="5" t="e">
        <f>#REF!</f>
        <v>#REF!</v>
      </c>
      <c r="E139" s="5">
        <v>5.5</v>
      </c>
      <c r="F139" s="5" t="e">
        <f t="shared" si="5"/>
        <v>#REF!</v>
      </c>
      <c r="G139" s="311" t="e">
        <f>(F139+F140+F141+F142)*#REF!</f>
        <v>#REF!</v>
      </c>
      <c r="H139" s="313" t="e">
        <f>G139*#REF!</f>
        <v>#REF!</v>
      </c>
      <c r="I139" s="324" t="e">
        <f>G139*#REF!</f>
        <v>#REF!</v>
      </c>
    </row>
    <row r="140" spans="1:9" ht="12.75" customHeight="1" x14ac:dyDescent="0.2">
      <c r="A140" s="249"/>
      <c r="B140" s="252"/>
      <c r="C140" s="50" t="s">
        <v>476</v>
      </c>
      <c r="D140" s="5" t="e">
        <f>#REF!</f>
        <v>#REF!</v>
      </c>
      <c r="E140" s="5">
        <f>E139</f>
        <v>5.5</v>
      </c>
      <c r="F140" s="5" t="e">
        <f t="shared" si="5"/>
        <v>#REF!</v>
      </c>
      <c r="G140" s="332"/>
      <c r="H140" s="314"/>
      <c r="I140" s="325"/>
    </row>
    <row r="141" spans="1:9" ht="12.75" customHeight="1" x14ac:dyDescent="0.2">
      <c r="A141" s="249"/>
      <c r="B141" s="252"/>
      <c r="C141" s="50" t="s">
        <v>1060</v>
      </c>
      <c r="D141" s="5" t="e">
        <f>#REF!</f>
        <v>#REF!</v>
      </c>
      <c r="E141" s="5">
        <f>E139</f>
        <v>5.5</v>
      </c>
      <c r="F141" s="5" t="e">
        <f t="shared" si="5"/>
        <v>#REF!</v>
      </c>
      <c r="G141" s="332"/>
      <c r="H141" s="314"/>
      <c r="I141" s="325"/>
    </row>
    <row r="142" spans="1:9" ht="12.75" customHeight="1" x14ac:dyDescent="0.2">
      <c r="A142" s="250"/>
      <c r="B142" s="253"/>
      <c r="C142" s="50" t="s">
        <v>75</v>
      </c>
      <c r="D142" s="5" t="e">
        <f>#REF!</f>
        <v>#REF!</v>
      </c>
      <c r="E142" s="5">
        <f>E139</f>
        <v>5.5</v>
      </c>
      <c r="F142" s="5" t="e">
        <f t="shared" si="5"/>
        <v>#REF!</v>
      </c>
      <c r="G142" s="312"/>
      <c r="H142" s="315"/>
      <c r="I142" s="331"/>
    </row>
    <row r="143" spans="1:9" ht="19.5" customHeight="1" x14ac:dyDescent="0.2">
      <c r="A143" s="239" t="s">
        <v>844</v>
      </c>
      <c r="B143" s="251" t="s">
        <v>1157</v>
      </c>
      <c r="C143" s="50" t="s">
        <v>1059</v>
      </c>
      <c r="D143" s="5" t="e">
        <f>#REF!</f>
        <v>#REF!</v>
      </c>
      <c r="E143" s="5">
        <v>4.2</v>
      </c>
      <c r="F143" s="5" t="e">
        <f t="shared" si="5"/>
        <v>#REF!</v>
      </c>
      <c r="G143" s="311" t="e">
        <f>(F143+F144+F145)*#REF!</f>
        <v>#REF!</v>
      </c>
      <c r="H143" s="313" t="e">
        <f>G143*#REF!</f>
        <v>#REF!</v>
      </c>
      <c r="I143" s="326" t="e">
        <f>G143*#REF!</f>
        <v>#REF!</v>
      </c>
    </row>
    <row r="144" spans="1:9" ht="19.5" customHeight="1" x14ac:dyDescent="0.2">
      <c r="A144" s="240"/>
      <c r="B144" s="252"/>
      <c r="C144" s="50" t="s">
        <v>476</v>
      </c>
      <c r="D144" s="5" t="e">
        <f>#REF!</f>
        <v>#REF!</v>
      </c>
      <c r="E144" s="5">
        <f>E143</f>
        <v>4.2</v>
      </c>
      <c r="F144" s="5" t="e">
        <f t="shared" si="5"/>
        <v>#REF!</v>
      </c>
      <c r="G144" s="332"/>
      <c r="H144" s="314"/>
      <c r="I144" s="326"/>
    </row>
    <row r="145" spans="1:9" ht="19.5" customHeight="1" x14ac:dyDescent="0.2">
      <c r="A145" s="241"/>
      <c r="B145" s="253"/>
      <c r="C145" s="50" t="s">
        <v>75</v>
      </c>
      <c r="D145" s="5" t="e">
        <f>#REF!</f>
        <v>#REF!</v>
      </c>
      <c r="E145" s="5">
        <f>E143</f>
        <v>4.2</v>
      </c>
      <c r="F145" s="5" t="e">
        <f t="shared" si="5"/>
        <v>#REF!</v>
      </c>
      <c r="G145" s="312"/>
      <c r="H145" s="315"/>
      <c r="I145" s="326"/>
    </row>
    <row r="146" spans="1:9" ht="14.25" customHeight="1" x14ac:dyDescent="0.2">
      <c r="A146" s="239" t="s">
        <v>682</v>
      </c>
      <c r="B146" s="248" t="s">
        <v>1058</v>
      </c>
      <c r="C146" s="50" t="s">
        <v>1059</v>
      </c>
      <c r="D146" s="5" t="e">
        <f>#REF!</f>
        <v>#REF!</v>
      </c>
      <c r="E146" s="5">
        <v>0.9</v>
      </c>
      <c r="F146" s="5" t="e">
        <f t="shared" si="5"/>
        <v>#REF!</v>
      </c>
      <c r="G146" s="311" t="e">
        <f>(F146+F147+F148)*#REF!</f>
        <v>#REF!</v>
      </c>
      <c r="H146" s="313" t="e">
        <f>G146*#REF!</f>
        <v>#REF!</v>
      </c>
      <c r="I146" s="326" t="e">
        <f>G146*#REF!</f>
        <v>#REF!</v>
      </c>
    </row>
    <row r="147" spans="1:9" ht="14.25" customHeight="1" x14ac:dyDescent="0.2">
      <c r="A147" s="240"/>
      <c r="B147" s="249"/>
      <c r="C147" s="50" t="s">
        <v>476</v>
      </c>
      <c r="D147" s="5" t="e">
        <f>#REF!</f>
        <v>#REF!</v>
      </c>
      <c r="E147" s="5">
        <f>E146</f>
        <v>0.9</v>
      </c>
      <c r="F147" s="5" t="e">
        <f t="shared" si="5"/>
        <v>#REF!</v>
      </c>
      <c r="G147" s="332"/>
      <c r="H147" s="314"/>
      <c r="I147" s="326"/>
    </row>
    <row r="148" spans="1:9" ht="14.25" customHeight="1" x14ac:dyDescent="0.2">
      <c r="A148" s="241"/>
      <c r="B148" s="250"/>
      <c r="C148" s="50" t="s">
        <v>75</v>
      </c>
      <c r="D148" s="5" t="e">
        <f>#REF!</f>
        <v>#REF!</v>
      </c>
      <c r="E148" s="5">
        <f>E147</f>
        <v>0.9</v>
      </c>
      <c r="F148" s="5" t="e">
        <f t="shared" si="5"/>
        <v>#REF!</v>
      </c>
      <c r="G148" s="312"/>
      <c r="H148" s="315"/>
      <c r="I148" s="326"/>
    </row>
    <row r="149" spans="1:9" ht="14.25" customHeight="1" x14ac:dyDescent="0.2">
      <c r="A149" s="248" t="s">
        <v>613</v>
      </c>
      <c r="B149" s="248" t="s">
        <v>1058</v>
      </c>
      <c r="C149" s="50" t="s">
        <v>1059</v>
      </c>
      <c r="D149" s="5" t="e">
        <f>#REF!</f>
        <v>#REF!</v>
      </c>
      <c r="E149" s="5">
        <v>1.3</v>
      </c>
      <c r="F149" s="5" t="e">
        <f t="shared" si="5"/>
        <v>#REF!</v>
      </c>
      <c r="G149" s="311" t="e">
        <f>(F149+F150+F151)*#REF!</f>
        <v>#REF!</v>
      </c>
      <c r="H149" s="313" t="e">
        <f>G149*#REF!</f>
        <v>#REF!</v>
      </c>
      <c r="I149" s="324" t="e">
        <f>G149*#REF!</f>
        <v>#REF!</v>
      </c>
    </row>
    <row r="150" spans="1:9" ht="14.25" customHeight="1" x14ac:dyDescent="0.2">
      <c r="A150" s="249"/>
      <c r="B150" s="249"/>
      <c r="C150" s="50" t="s">
        <v>476</v>
      </c>
      <c r="D150" s="5" t="e">
        <f>#REF!</f>
        <v>#REF!</v>
      </c>
      <c r="E150" s="5">
        <f>E149</f>
        <v>1.3</v>
      </c>
      <c r="F150" s="5" t="e">
        <f t="shared" si="5"/>
        <v>#REF!</v>
      </c>
      <c r="G150" s="332"/>
      <c r="H150" s="314"/>
      <c r="I150" s="325"/>
    </row>
    <row r="151" spans="1:9" ht="14.25" customHeight="1" x14ac:dyDescent="0.2">
      <c r="A151" s="250"/>
      <c r="B151" s="250"/>
      <c r="C151" s="50" t="s">
        <v>75</v>
      </c>
      <c r="D151" s="5" t="e">
        <f>#REF!</f>
        <v>#REF!</v>
      </c>
      <c r="E151" s="5">
        <f>E150</f>
        <v>1.3</v>
      </c>
      <c r="F151" s="5" t="e">
        <f t="shared" si="5"/>
        <v>#REF!</v>
      </c>
      <c r="G151" s="312"/>
      <c r="H151" s="315"/>
      <c r="I151" s="331"/>
    </row>
    <row r="152" spans="1:9" ht="15.75" customHeight="1" x14ac:dyDescent="0.2">
      <c r="A152" s="257" t="s">
        <v>312</v>
      </c>
      <c r="B152" s="248" t="s">
        <v>551</v>
      </c>
      <c r="C152" s="16" t="s">
        <v>1059</v>
      </c>
      <c r="D152" s="49" t="e">
        <f>#REF!</f>
        <v>#REF!</v>
      </c>
      <c r="E152" s="49">
        <v>0.49</v>
      </c>
      <c r="F152" s="5" t="e">
        <f t="shared" si="5"/>
        <v>#REF!</v>
      </c>
      <c r="G152" s="311" t="e">
        <f>(F152+F153)*#REF!</f>
        <v>#REF!</v>
      </c>
      <c r="H152" s="313" t="e">
        <f>G152*#REF!</f>
        <v>#REF!</v>
      </c>
      <c r="I152" s="324" t="e">
        <f>G152*#REF!</f>
        <v>#REF!</v>
      </c>
    </row>
    <row r="153" spans="1:9" ht="15.75" customHeight="1" x14ac:dyDescent="0.2">
      <c r="A153" s="258"/>
      <c r="B153" s="250"/>
      <c r="C153" s="50" t="s">
        <v>476</v>
      </c>
      <c r="D153" s="5" t="e">
        <f>#REF!</f>
        <v>#REF!</v>
      </c>
      <c r="E153" s="49">
        <v>0.49</v>
      </c>
      <c r="F153" s="5" t="e">
        <f t="shared" si="5"/>
        <v>#REF!</v>
      </c>
      <c r="G153" s="312"/>
      <c r="H153" s="315"/>
      <c r="I153" s="331"/>
    </row>
    <row r="154" spans="1:9" ht="15.75" customHeight="1" x14ac:dyDescent="0.2">
      <c r="A154" s="248" t="s">
        <v>746</v>
      </c>
      <c r="B154" s="248" t="s">
        <v>551</v>
      </c>
      <c r="C154" s="16" t="s">
        <v>1059</v>
      </c>
      <c r="D154" s="49" t="e">
        <f>#REF!</f>
        <v>#REF!</v>
      </c>
      <c r="E154" s="49">
        <v>0.75</v>
      </c>
      <c r="F154" s="5" t="e">
        <f t="shared" si="5"/>
        <v>#REF!</v>
      </c>
      <c r="G154" s="311" t="e">
        <f>(F154+F155)*#REF!</f>
        <v>#REF!</v>
      </c>
      <c r="H154" s="313" t="e">
        <f>G154*#REF!</f>
        <v>#REF!</v>
      </c>
      <c r="I154" s="324" t="e">
        <f>G154*#REF!</f>
        <v>#REF!</v>
      </c>
    </row>
    <row r="155" spans="1:9" ht="15.75" customHeight="1" x14ac:dyDescent="0.2">
      <c r="A155" s="250"/>
      <c r="B155" s="250"/>
      <c r="C155" s="50" t="s">
        <v>476</v>
      </c>
      <c r="D155" s="5" t="e">
        <f>#REF!</f>
        <v>#REF!</v>
      </c>
      <c r="E155" s="49">
        <v>0.75</v>
      </c>
      <c r="F155" s="5" t="e">
        <f t="shared" si="5"/>
        <v>#REF!</v>
      </c>
      <c r="G155" s="312"/>
      <c r="H155" s="315"/>
      <c r="I155" s="331"/>
    </row>
    <row r="156" spans="1:9" ht="15.75" customHeight="1" x14ac:dyDescent="0.2">
      <c r="A156" s="248" t="s">
        <v>747</v>
      </c>
      <c r="B156" s="248" t="s">
        <v>551</v>
      </c>
      <c r="C156" s="16" t="s">
        <v>1059</v>
      </c>
      <c r="D156" s="49" t="e">
        <f>#REF!</f>
        <v>#REF!</v>
      </c>
      <c r="E156" s="49">
        <v>1.5</v>
      </c>
      <c r="F156" s="5" t="e">
        <f t="shared" si="5"/>
        <v>#REF!</v>
      </c>
      <c r="G156" s="311" t="e">
        <f>(F156+F157)*#REF!</f>
        <v>#REF!</v>
      </c>
      <c r="H156" s="313" t="e">
        <f>G156*#REF!</f>
        <v>#REF!</v>
      </c>
      <c r="I156" s="324" t="e">
        <f>G156*#REF!</f>
        <v>#REF!</v>
      </c>
    </row>
    <row r="157" spans="1:9" ht="15.75" customHeight="1" x14ac:dyDescent="0.2">
      <c r="A157" s="250"/>
      <c r="B157" s="250"/>
      <c r="C157" s="50" t="s">
        <v>476</v>
      </c>
      <c r="D157" s="5" t="e">
        <f>#REF!</f>
        <v>#REF!</v>
      </c>
      <c r="E157" s="49">
        <v>1.5</v>
      </c>
      <c r="F157" s="5" t="e">
        <f t="shared" si="5"/>
        <v>#REF!</v>
      </c>
      <c r="G157" s="312"/>
      <c r="H157" s="315"/>
      <c r="I157" s="331"/>
    </row>
    <row r="158" spans="1:9" ht="15" customHeight="1" x14ac:dyDescent="0.2">
      <c r="A158" s="248" t="s">
        <v>748</v>
      </c>
      <c r="B158" s="248" t="s">
        <v>551</v>
      </c>
      <c r="C158" s="16" t="s">
        <v>1059</v>
      </c>
      <c r="D158" s="49" t="e">
        <f>#REF!</f>
        <v>#REF!</v>
      </c>
      <c r="E158" s="49">
        <v>2.5</v>
      </c>
      <c r="F158" s="5" t="e">
        <f t="shared" si="5"/>
        <v>#REF!</v>
      </c>
      <c r="G158" s="311" t="e">
        <f>(F158+F159)*#REF!</f>
        <v>#REF!</v>
      </c>
      <c r="H158" s="313" t="e">
        <f>G158*#REF!</f>
        <v>#REF!</v>
      </c>
      <c r="I158" s="324" t="e">
        <f>G158*#REF!</f>
        <v>#REF!</v>
      </c>
    </row>
    <row r="159" spans="1:9" ht="15" customHeight="1" x14ac:dyDescent="0.2">
      <c r="A159" s="250"/>
      <c r="B159" s="250"/>
      <c r="C159" s="50" t="s">
        <v>476</v>
      </c>
      <c r="D159" s="5" t="e">
        <f>#REF!</f>
        <v>#REF!</v>
      </c>
      <c r="E159" s="49">
        <v>2.5</v>
      </c>
      <c r="F159" s="5" t="e">
        <f t="shared" si="5"/>
        <v>#REF!</v>
      </c>
      <c r="G159" s="312"/>
      <c r="H159" s="315"/>
      <c r="I159" s="331"/>
    </row>
    <row r="160" spans="1:9" ht="17.25" customHeight="1" x14ac:dyDescent="0.2">
      <c r="A160" s="257" t="s">
        <v>1123</v>
      </c>
      <c r="B160" s="248" t="s">
        <v>475</v>
      </c>
      <c r="C160" s="50" t="s">
        <v>476</v>
      </c>
      <c r="D160" s="5" t="e">
        <f>#REF!</f>
        <v>#REF!</v>
      </c>
      <c r="E160" s="49">
        <v>3.58</v>
      </c>
      <c r="F160" s="5" t="e">
        <f t="shared" si="5"/>
        <v>#REF!</v>
      </c>
      <c r="G160" s="311" t="e">
        <f>(F160+F161)*#REF!</f>
        <v>#REF!</v>
      </c>
      <c r="H160" s="313" t="e">
        <f>G160*#REF!</f>
        <v>#REF!</v>
      </c>
      <c r="I160" s="324" t="e">
        <f>G160*#REF!</f>
        <v>#REF!</v>
      </c>
    </row>
    <row r="161" spans="1:9" ht="17.25" customHeight="1" x14ac:dyDescent="0.2">
      <c r="A161" s="258"/>
      <c r="B161" s="250"/>
      <c r="C161" s="50" t="s">
        <v>1124</v>
      </c>
      <c r="D161" s="5" t="e">
        <f>#REF!</f>
        <v>#REF!</v>
      </c>
      <c r="E161" s="49">
        <f>E160</f>
        <v>3.58</v>
      </c>
      <c r="F161" s="5" t="e">
        <f t="shared" si="5"/>
        <v>#REF!</v>
      </c>
      <c r="G161" s="312"/>
      <c r="H161" s="315"/>
      <c r="I161" s="331"/>
    </row>
    <row r="162" spans="1:9" ht="19.5" customHeight="1" x14ac:dyDescent="0.2">
      <c r="A162" s="248" t="s">
        <v>747</v>
      </c>
      <c r="B162" s="248" t="s">
        <v>475</v>
      </c>
      <c r="C162" s="50" t="s">
        <v>476</v>
      </c>
      <c r="D162" s="5" t="e">
        <f>#REF!</f>
        <v>#REF!</v>
      </c>
      <c r="E162" s="49">
        <v>5.5</v>
      </c>
      <c r="F162" s="5" t="e">
        <f t="shared" si="5"/>
        <v>#REF!</v>
      </c>
      <c r="G162" s="311" t="e">
        <f>(F162+F163)*#REF!</f>
        <v>#REF!</v>
      </c>
      <c r="H162" s="313" t="e">
        <f>G162*#REF!</f>
        <v>#REF!</v>
      </c>
      <c r="I162" s="324" t="e">
        <f>G162*#REF!</f>
        <v>#REF!</v>
      </c>
    </row>
    <row r="163" spans="1:9" ht="19.5" customHeight="1" x14ac:dyDescent="0.2">
      <c r="A163" s="250"/>
      <c r="B163" s="250"/>
      <c r="C163" s="50" t="s">
        <v>1124</v>
      </c>
      <c r="D163" s="5" t="e">
        <f>#REF!</f>
        <v>#REF!</v>
      </c>
      <c r="E163" s="49">
        <f>E162</f>
        <v>5.5</v>
      </c>
      <c r="F163" s="5" t="e">
        <f t="shared" si="5"/>
        <v>#REF!</v>
      </c>
      <c r="G163" s="312"/>
      <c r="H163" s="315"/>
      <c r="I163" s="331"/>
    </row>
    <row r="164" spans="1:9" ht="19.5" customHeight="1" x14ac:dyDescent="0.2">
      <c r="A164" s="248" t="s">
        <v>749</v>
      </c>
      <c r="B164" s="248" t="s">
        <v>475</v>
      </c>
      <c r="C164" s="50" t="s">
        <v>476</v>
      </c>
      <c r="D164" s="5" t="e">
        <f>#REF!</f>
        <v>#REF!</v>
      </c>
      <c r="E164" s="49">
        <v>7</v>
      </c>
      <c r="F164" s="5" t="e">
        <f t="shared" si="5"/>
        <v>#REF!</v>
      </c>
      <c r="G164" s="311" t="e">
        <f>(F164+F165)*#REF!</f>
        <v>#REF!</v>
      </c>
      <c r="H164" s="313" t="e">
        <f>G164*#REF!</f>
        <v>#REF!</v>
      </c>
      <c r="I164" s="324" t="e">
        <f>G164*#REF!</f>
        <v>#REF!</v>
      </c>
    </row>
    <row r="165" spans="1:9" ht="19.5" customHeight="1" x14ac:dyDescent="0.2">
      <c r="A165" s="250"/>
      <c r="B165" s="250"/>
      <c r="C165" s="50" t="s">
        <v>1124</v>
      </c>
      <c r="D165" s="5" t="e">
        <f>#REF!</f>
        <v>#REF!</v>
      </c>
      <c r="E165" s="49">
        <f>E164</f>
        <v>7</v>
      </c>
      <c r="F165" s="5" t="e">
        <f t="shared" si="5"/>
        <v>#REF!</v>
      </c>
      <c r="G165" s="312"/>
      <c r="H165" s="315"/>
      <c r="I165" s="331"/>
    </row>
    <row r="166" spans="1:9" ht="18.75" customHeight="1" x14ac:dyDescent="0.2">
      <c r="A166" s="239" t="s">
        <v>338</v>
      </c>
      <c r="B166" s="248" t="s">
        <v>1046</v>
      </c>
      <c r="C166" s="50" t="s">
        <v>476</v>
      </c>
      <c r="D166" s="5" t="e">
        <f>#REF!</f>
        <v>#REF!</v>
      </c>
      <c r="E166" s="10">
        <v>1.6</v>
      </c>
      <c r="F166" s="5" t="e">
        <f t="shared" si="5"/>
        <v>#REF!</v>
      </c>
      <c r="G166" s="311" t="e">
        <f>(F166+F167+F168)*#REF!</f>
        <v>#REF!</v>
      </c>
      <c r="H166" s="313" t="e">
        <f>G166*#REF!</f>
        <v>#REF!</v>
      </c>
      <c r="I166" s="324" t="e">
        <f>G166*#REF!</f>
        <v>#REF!</v>
      </c>
    </row>
    <row r="167" spans="1:9" ht="18.75" customHeight="1" x14ac:dyDescent="0.2">
      <c r="A167" s="240"/>
      <c r="B167" s="249"/>
      <c r="C167" s="50" t="s">
        <v>1124</v>
      </c>
      <c r="D167" s="5" t="e">
        <f>#REF!</f>
        <v>#REF!</v>
      </c>
      <c r="E167" s="10">
        <v>1.6</v>
      </c>
      <c r="F167" s="5" t="e">
        <f t="shared" ref="F167:F187" si="6">D167*E167</f>
        <v>#REF!</v>
      </c>
      <c r="G167" s="332"/>
      <c r="H167" s="314"/>
      <c r="I167" s="325"/>
    </row>
    <row r="168" spans="1:9" ht="18.75" customHeight="1" x14ac:dyDescent="0.2">
      <c r="A168" s="241"/>
      <c r="B168" s="250"/>
      <c r="C168" s="50" t="s">
        <v>1060</v>
      </c>
      <c r="D168" s="5" t="e">
        <f>#REF!</f>
        <v>#REF!</v>
      </c>
      <c r="E168" s="10">
        <v>1.6</v>
      </c>
      <c r="F168" s="5" t="e">
        <f t="shared" si="6"/>
        <v>#REF!</v>
      </c>
      <c r="G168" s="312"/>
      <c r="H168" s="315"/>
      <c r="I168" s="331"/>
    </row>
    <row r="169" spans="1:9" ht="15" customHeight="1" x14ac:dyDescent="0.2">
      <c r="A169" s="248" t="s">
        <v>744</v>
      </c>
      <c r="B169" s="248" t="s">
        <v>1046</v>
      </c>
      <c r="C169" s="50" t="s">
        <v>476</v>
      </c>
      <c r="D169" s="5" t="e">
        <f>#REF!</f>
        <v>#REF!</v>
      </c>
      <c r="E169" s="10">
        <v>1.9</v>
      </c>
      <c r="F169" s="5" t="e">
        <f t="shared" si="6"/>
        <v>#REF!</v>
      </c>
      <c r="G169" s="311" t="e">
        <f>(F169+F170+F171)*#REF!</f>
        <v>#REF!</v>
      </c>
      <c r="H169" s="313" t="e">
        <f>G169*#REF!</f>
        <v>#REF!</v>
      </c>
      <c r="I169" s="324" t="e">
        <f>G169*#REF!</f>
        <v>#REF!</v>
      </c>
    </row>
    <row r="170" spans="1:9" ht="15" customHeight="1" x14ac:dyDescent="0.2">
      <c r="A170" s="249"/>
      <c r="B170" s="249"/>
      <c r="C170" s="50" t="s">
        <v>1124</v>
      </c>
      <c r="D170" s="5" t="e">
        <f>#REF!</f>
        <v>#REF!</v>
      </c>
      <c r="E170" s="10">
        <f>E169</f>
        <v>1.9</v>
      </c>
      <c r="F170" s="5" t="e">
        <f t="shared" si="6"/>
        <v>#REF!</v>
      </c>
      <c r="G170" s="332"/>
      <c r="H170" s="314"/>
      <c r="I170" s="325"/>
    </row>
    <row r="171" spans="1:9" ht="15" customHeight="1" x14ac:dyDescent="0.2">
      <c r="A171" s="250"/>
      <c r="B171" s="250"/>
      <c r="C171" s="50" t="s">
        <v>1060</v>
      </c>
      <c r="D171" s="5" t="e">
        <f>#REF!</f>
        <v>#REF!</v>
      </c>
      <c r="E171" s="10">
        <f>E169</f>
        <v>1.9</v>
      </c>
      <c r="F171" s="5" t="e">
        <f t="shared" si="6"/>
        <v>#REF!</v>
      </c>
      <c r="G171" s="312"/>
      <c r="H171" s="315"/>
      <c r="I171" s="331"/>
    </row>
    <row r="172" spans="1:9" ht="15" customHeight="1" x14ac:dyDescent="0.2">
      <c r="A172" s="248" t="s">
        <v>927</v>
      </c>
      <c r="B172" s="248" t="s">
        <v>1046</v>
      </c>
      <c r="C172" s="50" t="s">
        <v>476</v>
      </c>
      <c r="D172" s="5" t="e">
        <f>#REF!</f>
        <v>#REF!</v>
      </c>
      <c r="E172" s="10">
        <v>2.9</v>
      </c>
      <c r="F172" s="5" t="e">
        <f t="shared" si="6"/>
        <v>#REF!</v>
      </c>
      <c r="G172" s="311" t="e">
        <f>(F172+F173+F174)*#REF!</f>
        <v>#REF!</v>
      </c>
      <c r="H172" s="313" t="e">
        <f>G172*#REF!</f>
        <v>#REF!</v>
      </c>
      <c r="I172" s="324" t="e">
        <f>G172*#REF!</f>
        <v>#REF!</v>
      </c>
    </row>
    <row r="173" spans="1:9" ht="15" customHeight="1" x14ac:dyDescent="0.2">
      <c r="A173" s="249"/>
      <c r="B173" s="249"/>
      <c r="C173" s="50" t="s">
        <v>1124</v>
      </c>
      <c r="D173" s="5" t="e">
        <f>#REF!</f>
        <v>#REF!</v>
      </c>
      <c r="E173" s="10">
        <f>E172</f>
        <v>2.9</v>
      </c>
      <c r="F173" s="5" t="e">
        <f t="shared" si="6"/>
        <v>#REF!</v>
      </c>
      <c r="G173" s="332"/>
      <c r="H173" s="314"/>
      <c r="I173" s="325"/>
    </row>
    <row r="174" spans="1:9" ht="15" customHeight="1" x14ac:dyDescent="0.2">
      <c r="A174" s="250"/>
      <c r="B174" s="250"/>
      <c r="C174" s="50" t="s">
        <v>1060</v>
      </c>
      <c r="D174" s="5" t="e">
        <f>#REF!</f>
        <v>#REF!</v>
      </c>
      <c r="E174" s="10">
        <f>E172</f>
        <v>2.9</v>
      </c>
      <c r="F174" s="5" t="e">
        <f t="shared" si="6"/>
        <v>#REF!</v>
      </c>
      <c r="G174" s="312"/>
      <c r="H174" s="315"/>
      <c r="I174" s="331"/>
    </row>
    <row r="175" spans="1:9" ht="15" customHeight="1" x14ac:dyDescent="0.2">
      <c r="A175" s="248" t="s">
        <v>750</v>
      </c>
      <c r="B175" s="248" t="s">
        <v>1046</v>
      </c>
      <c r="C175" s="50" t="s">
        <v>476</v>
      </c>
      <c r="D175" s="5" t="e">
        <f>#REF!</f>
        <v>#REF!</v>
      </c>
      <c r="E175" s="10">
        <v>4.0999999999999996</v>
      </c>
      <c r="F175" s="5" t="e">
        <f t="shared" si="6"/>
        <v>#REF!</v>
      </c>
      <c r="G175" s="311" t="e">
        <f>(F175+F176+F177)*#REF!</f>
        <v>#REF!</v>
      </c>
      <c r="H175" s="313" t="e">
        <f>G175*#REF!</f>
        <v>#REF!</v>
      </c>
      <c r="I175" s="324" t="e">
        <f>G175*#REF!</f>
        <v>#REF!</v>
      </c>
    </row>
    <row r="176" spans="1:9" ht="15" customHeight="1" x14ac:dyDescent="0.2">
      <c r="A176" s="249"/>
      <c r="B176" s="249"/>
      <c r="C176" s="50" t="s">
        <v>1124</v>
      </c>
      <c r="D176" s="5" t="e">
        <f>#REF!</f>
        <v>#REF!</v>
      </c>
      <c r="E176" s="10">
        <f>E175</f>
        <v>4.0999999999999996</v>
      </c>
      <c r="F176" s="5" t="e">
        <f t="shared" si="6"/>
        <v>#REF!</v>
      </c>
      <c r="G176" s="332"/>
      <c r="H176" s="314"/>
      <c r="I176" s="325"/>
    </row>
    <row r="177" spans="1:9" ht="15" customHeight="1" x14ac:dyDescent="0.2">
      <c r="A177" s="250"/>
      <c r="B177" s="250"/>
      <c r="C177" s="50" t="s">
        <v>1060</v>
      </c>
      <c r="D177" s="5" t="e">
        <f>#REF!</f>
        <v>#REF!</v>
      </c>
      <c r="E177" s="10">
        <f>E175</f>
        <v>4.0999999999999996</v>
      </c>
      <c r="F177" s="5" t="e">
        <f t="shared" si="6"/>
        <v>#REF!</v>
      </c>
      <c r="G177" s="312"/>
      <c r="H177" s="315"/>
      <c r="I177" s="331"/>
    </row>
    <row r="178" spans="1:9" ht="15" customHeight="1" x14ac:dyDescent="0.2">
      <c r="A178" s="248" t="s">
        <v>751</v>
      </c>
      <c r="B178" s="248" t="s">
        <v>1046</v>
      </c>
      <c r="C178" s="50" t="s">
        <v>476</v>
      </c>
      <c r="D178" s="5" t="e">
        <f>#REF!</f>
        <v>#REF!</v>
      </c>
      <c r="E178" s="10">
        <v>5.0999999999999996</v>
      </c>
      <c r="F178" s="5" t="e">
        <f t="shared" si="6"/>
        <v>#REF!</v>
      </c>
      <c r="G178" s="311" t="e">
        <f>(F178+F179+F180)*#REF!</f>
        <v>#REF!</v>
      </c>
      <c r="H178" s="313" t="e">
        <f>G178*#REF!</f>
        <v>#REF!</v>
      </c>
      <c r="I178" s="324" t="e">
        <f>G178*#REF!</f>
        <v>#REF!</v>
      </c>
    </row>
    <row r="179" spans="1:9" ht="15" customHeight="1" x14ac:dyDescent="0.2">
      <c r="A179" s="249"/>
      <c r="B179" s="249"/>
      <c r="C179" s="50" t="s">
        <v>1124</v>
      </c>
      <c r="D179" s="5" t="e">
        <f>#REF!</f>
        <v>#REF!</v>
      </c>
      <c r="E179" s="10">
        <f>E178</f>
        <v>5.0999999999999996</v>
      </c>
      <c r="F179" s="5" t="e">
        <f t="shared" si="6"/>
        <v>#REF!</v>
      </c>
      <c r="G179" s="332"/>
      <c r="H179" s="314"/>
      <c r="I179" s="325"/>
    </row>
    <row r="180" spans="1:9" ht="15" customHeight="1" x14ac:dyDescent="0.2">
      <c r="A180" s="250"/>
      <c r="B180" s="250"/>
      <c r="C180" s="50" t="s">
        <v>1060</v>
      </c>
      <c r="D180" s="5" t="e">
        <f>#REF!</f>
        <v>#REF!</v>
      </c>
      <c r="E180" s="10">
        <f>E178</f>
        <v>5.0999999999999996</v>
      </c>
      <c r="F180" s="5" t="e">
        <f t="shared" si="6"/>
        <v>#REF!</v>
      </c>
      <c r="G180" s="312"/>
      <c r="H180" s="315"/>
      <c r="I180" s="331"/>
    </row>
    <row r="181" spans="1:9" ht="36.75" customHeight="1" x14ac:dyDescent="0.2">
      <c r="A181" s="33" t="s">
        <v>556</v>
      </c>
      <c r="B181" s="6" t="s">
        <v>190</v>
      </c>
      <c r="C181" s="50" t="s">
        <v>1060</v>
      </c>
      <c r="D181" s="5" t="e">
        <f>#REF!</f>
        <v>#REF!</v>
      </c>
      <c r="E181" s="49">
        <v>1</v>
      </c>
      <c r="F181" s="5" t="e">
        <f t="shared" si="6"/>
        <v>#REF!</v>
      </c>
      <c r="G181" s="5" t="e">
        <f>F181*#REF!</f>
        <v>#REF!</v>
      </c>
      <c r="H181" s="131" t="e">
        <f>G181*#REF!</f>
        <v>#REF!</v>
      </c>
      <c r="I181" s="132" t="e">
        <f>G181*#REF!</f>
        <v>#REF!</v>
      </c>
    </row>
    <row r="182" spans="1:9" ht="15.75" customHeight="1" x14ac:dyDescent="0.2">
      <c r="A182" s="239" t="s">
        <v>775</v>
      </c>
      <c r="B182" s="248" t="s">
        <v>295</v>
      </c>
      <c r="C182" s="50" t="s">
        <v>476</v>
      </c>
      <c r="D182" s="5" t="e">
        <f>#REF!</f>
        <v>#REF!</v>
      </c>
      <c r="E182" s="10">
        <v>0.5</v>
      </c>
      <c r="F182" s="5" t="e">
        <f t="shared" si="6"/>
        <v>#REF!</v>
      </c>
      <c r="G182" s="311" t="e">
        <f>(F182+F183+F184)*#REF!</f>
        <v>#REF!</v>
      </c>
      <c r="H182" s="313" t="e">
        <f>G182*#REF!</f>
        <v>#REF!</v>
      </c>
      <c r="I182" s="324" t="e">
        <f>G182*#REF!</f>
        <v>#REF!</v>
      </c>
    </row>
    <row r="183" spans="1:9" ht="15.75" customHeight="1" x14ac:dyDescent="0.2">
      <c r="A183" s="240"/>
      <c r="B183" s="249"/>
      <c r="C183" s="50" t="s">
        <v>75</v>
      </c>
      <c r="D183" s="5" t="e">
        <f>#REF!</f>
        <v>#REF!</v>
      </c>
      <c r="E183" s="10">
        <f>E182</f>
        <v>0.5</v>
      </c>
      <c r="F183" s="5" t="e">
        <f t="shared" si="6"/>
        <v>#REF!</v>
      </c>
      <c r="G183" s="332"/>
      <c r="H183" s="314"/>
      <c r="I183" s="325"/>
    </row>
    <row r="184" spans="1:9" ht="20.25" customHeight="1" x14ac:dyDescent="0.2">
      <c r="A184" s="241"/>
      <c r="B184" s="250"/>
      <c r="C184" s="50" t="s">
        <v>1047</v>
      </c>
      <c r="D184" s="5" t="e">
        <f>#REF!</f>
        <v>#REF!</v>
      </c>
      <c r="E184" s="10">
        <f>E182</f>
        <v>0.5</v>
      </c>
      <c r="F184" s="5" t="e">
        <f t="shared" si="6"/>
        <v>#REF!</v>
      </c>
      <c r="G184" s="312"/>
      <c r="H184" s="315"/>
      <c r="I184" s="331"/>
    </row>
    <row r="185" spans="1:9" ht="15.75" customHeight="1" x14ac:dyDescent="0.2">
      <c r="A185" s="251" t="s">
        <v>946</v>
      </c>
      <c r="B185" s="248" t="s">
        <v>295</v>
      </c>
      <c r="C185" s="50" t="s">
        <v>476</v>
      </c>
      <c r="D185" s="5" t="e">
        <f>#REF!</f>
        <v>#REF!</v>
      </c>
      <c r="E185" s="10">
        <v>0.75</v>
      </c>
      <c r="F185" s="5" t="e">
        <f t="shared" si="6"/>
        <v>#REF!</v>
      </c>
      <c r="G185" s="311" t="e">
        <f>(F185+F186+F187)*#REF!</f>
        <v>#REF!</v>
      </c>
      <c r="H185" s="313" t="e">
        <f>G185*#REF!</f>
        <v>#REF!</v>
      </c>
      <c r="I185" s="324" t="e">
        <f>G185*#REF!</f>
        <v>#REF!</v>
      </c>
    </row>
    <row r="186" spans="1:9" ht="15.75" customHeight="1" x14ac:dyDescent="0.2">
      <c r="A186" s="252"/>
      <c r="B186" s="249"/>
      <c r="C186" s="50" t="s">
        <v>75</v>
      </c>
      <c r="D186" s="5" t="e">
        <f>#REF!</f>
        <v>#REF!</v>
      </c>
      <c r="E186" s="10">
        <f>E185</f>
        <v>0.75</v>
      </c>
      <c r="F186" s="5" t="e">
        <f t="shared" si="6"/>
        <v>#REF!</v>
      </c>
      <c r="G186" s="332"/>
      <c r="H186" s="314"/>
      <c r="I186" s="325"/>
    </row>
    <row r="187" spans="1:9" ht="15.75" customHeight="1" x14ac:dyDescent="0.2">
      <c r="A187" s="253"/>
      <c r="B187" s="250"/>
      <c r="C187" s="50" t="s">
        <v>1047</v>
      </c>
      <c r="D187" s="5" t="e">
        <f>#REF!</f>
        <v>#REF!</v>
      </c>
      <c r="E187" s="10">
        <f>E185</f>
        <v>0.75</v>
      </c>
      <c r="F187" s="5" t="e">
        <f t="shared" si="6"/>
        <v>#REF!</v>
      </c>
      <c r="G187" s="312"/>
      <c r="H187" s="315"/>
      <c r="I187" s="331"/>
    </row>
    <row r="189" spans="1:9" ht="29.25" customHeight="1" x14ac:dyDescent="0.2">
      <c r="A189" s="1" t="s">
        <v>35</v>
      </c>
    </row>
    <row r="190" spans="1:9" ht="16.5" customHeight="1" x14ac:dyDescent="0.2">
      <c r="A190" s="239" t="s">
        <v>621</v>
      </c>
      <c r="B190" s="242" t="s">
        <v>202</v>
      </c>
      <c r="C190" s="50" t="s">
        <v>665</v>
      </c>
      <c r="D190" s="5" t="e">
        <f>#REF!</f>
        <v>#REF!</v>
      </c>
      <c r="E190" s="5">
        <v>2.67</v>
      </c>
      <c r="F190" s="5" t="e">
        <f>D190*E190</f>
        <v>#REF!</v>
      </c>
      <c r="G190" s="310" t="e">
        <f>(F190+F191+F192)*#REF!</f>
        <v>#REF!</v>
      </c>
      <c r="H190" s="294" t="e">
        <f>G190*#REF!</f>
        <v>#REF!</v>
      </c>
      <c r="I190" s="326" t="e">
        <f>G190*#REF!</f>
        <v>#REF!</v>
      </c>
    </row>
    <row r="191" spans="1:9" ht="16.5" customHeight="1" x14ac:dyDescent="0.2">
      <c r="A191" s="240"/>
      <c r="B191" s="242"/>
      <c r="C191" s="50" t="s">
        <v>1060</v>
      </c>
      <c r="D191" s="5" t="e">
        <f>#REF!</f>
        <v>#REF!</v>
      </c>
      <c r="E191" s="5">
        <f>E190</f>
        <v>2.67</v>
      </c>
      <c r="F191" s="5" t="e">
        <f>D191*E191</f>
        <v>#REF!</v>
      </c>
      <c r="G191" s="310"/>
      <c r="H191" s="294"/>
      <c r="I191" s="326"/>
    </row>
    <row r="192" spans="1:9" ht="16.5" customHeight="1" x14ac:dyDescent="0.2">
      <c r="A192" s="241"/>
      <c r="B192" s="242"/>
      <c r="C192" s="50" t="s">
        <v>75</v>
      </c>
      <c r="D192" s="5" t="e">
        <f>#REF!</f>
        <v>#REF!</v>
      </c>
      <c r="E192" s="5">
        <f>E190</f>
        <v>2.67</v>
      </c>
      <c r="F192" s="5" t="e">
        <f>D192*E192</f>
        <v>#REF!</v>
      </c>
      <c r="G192" s="310"/>
      <c r="H192" s="294"/>
      <c r="I192" s="326"/>
    </row>
    <row r="193" spans="1:9" ht="21.75" customHeight="1" x14ac:dyDescent="0.2">
      <c r="A193" s="96" t="s">
        <v>1024</v>
      </c>
      <c r="B193" s="6"/>
      <c r="C193" s="50"/>
      <c r="D193" s="5"/>
      <c r="E193" s="5"/>
      <c r="F193" s="5"/>
      <c r="G193" s="5"/>
      <c r="H193" s="131"/>
      <c r="I193" s="132"/>
    </row>
    <row r="194" spans="1:9" ht="18.75" customHeight="1" x14ac:dyDescent="0.2">
      <c r="A194" s="239" t="s">
        <v>454</v>
      </c>
      <c r="B194" s="248" t="s">
        <v>202</v>
      </c>
      <c r="C194" s="50" t="s">
        <v>665</v>
      </c>
      <c r="D194" s="5" t="e">
        <f>#REF!</f>
        <v>#REF!</v>
      </c>
      <c r="E194" s="5">
        <v>3.72</v>
      </c>
      <c r="F194" s="5" t="e">
        <f>D194*E194</f>
        <v>#REF!</v>
      </c>
      <c r="G194" s="310" t="e">
        <f>(F194+F195+F196)*#REF!</f>
        <v>#REF!</v>
      </c>
      <c r="H194" s="294" t="e">
        <f>G194*#REF!</f>
        <v>#REF!</v>
      </c>
      <c r="I194" s="326" t="e">
        <f>G194*#REF!</f>
        <v>#REF!</v>
      </c>
    </row>
    <row r="195" spans="1:9" ht="18.75" customHeight="1" x14ac:dyDescent="0.2">
      <c r="A195" s="240"/>
      <c r="B195" s="249"/>
      <c r="C195" s="50" t="s">
        <v>1060</v>
      </c>
      <c r="D195" s="5" t="e">
        <f>#REF!</f>
        <v>#REF!</v>
      </c>
      <c r="E195" s="5">
        <f>E194</f>
        <v>3.72</v>
      </c>
      <c r="F195" s="5" t="e">
        <f>D195*E195</f>
        <v>#REF!</v>
      </c>
      <c r="G195" s="310"/>
      <c r="H195" s="294"/>
      <c r="I195" s="326"/>
    </row>
    <row r="196" spans="1:9" ht="18.75" customHeight="1" x14ac:dyDescent="0.2">
      <c r="A196" s="241"/>
      <c r="B196" s="250"/>
      <c r="C196" s="50" t="s">
        <v>75</v>
      </c>
      <c r="D196" s="5" t="e">
        <f>#REF!</f>
        <v>#REF!</v>
      </c>
      <c r="E196" s="5">
        <f>E194</f>
        <v>3.72</v>
      </c>
      <c r="F196" s="5" t="e">
        <f>D196*E196</f>
        <v>#REF!</v>
      </c>
      <c r="G196" s="310"/>
      <c r="H196" s="294"/>
      <c r="I196" s="326"/>
    </row>
    <row r="197" spans="1:9" ht="20.25" customHeight="1" x14ac:dyDescent="0.2">
      <c r="A197" s="96" t="s">
        <v>1025</v>
      </c>
      <c r="B197" s="6"/>
      <c r="C197" s="50"/>
      <c r="D197" s="5"/>
      <c r="E197" s="5"/>
      <c r="F197" s="5"/>
      <c r="G197" s="5"/>
      <c r="H197" s="131"/>
      <c r="I197" s="132"/>
    </row>
    <row r="198" spans="1:9" ht="31.5" customHeight="1" x14ac:dyDescent="0.2">
      <c r="A198" s="50" t="s">
        <v>630</v>
      </c>
      <c r="B198" s="6" t="s">
        <v>202</v>
      </c>
      <c r="C198" s="50" t="s">
        <v>1060</v>
      </c>
      <c r="D198" s="5" t="e">
        <f>#REF!</f>
        <v>#REF!</v>
      </c>
      <c r="E198" s="5">
        <v>1.44</v>
      </c>
      <c r="F198" s="5" t="e">
        <f t="shared" ref="F198:F207" si="7">D198*E198</f>
        <v>#REF!</v>
      </c>
      <c r="G198" s="5" t="e">
        <f>F198*#REF!</f>
        <v>#REF!</v>
      </c>
      <c r="H198" s="131" t="e">
        <f>G198*#REF!</f>
        <v>#REF!</v>
      </c>
      <c r="I198" s="132" t="e">
        <f>G198*#REF!</f>
        <v>#REF!</v>
      </c>
    </row>
    <row r="199" spans="1:9" ht="31.5" customHeight="1" x14ac:dyDescent="0.2">
      <c r="A199" s="50" t="s">
        <v>631</v>
      </c>
      <c r="B199" s="6" t="s">
        <v>202</v>
      </c>
      <c r="C199" s="97" t="s">
        <v>1060</v>
      </c>
      <c r="D199" s="5" t="e">
        <f>#REF!</f>
        <v>#REF!</v>
      </c>
      <c r="E199" s="29">
        <v>1.3</v>
      </c>
      <c r="F199" s="29" t="e">
        <f t="shared" si="7"/>
        <v>#REF!</v>
      </c>
      <c r="G199" s="5" t="e">
        <f>F199*#REF!</f>
        <v>#REF!</v>
      </c>
      <c r="H199" s="131" t="e">
        <f>G199*#REF!</f>
        <v>#REF!</v>
      </c>
      <c r="I199" s="132" t="e">
        <f>G199*#REF!</f>
        <v>#REF!</v>
      </c>
    </row>
    <row r="200" spans="1:9" ht="19.5" customHeight="1" x14ac:dyDescent="0.2">
      <c r="A200" s="239" t="s">
        <v>1081</v>
      </c>
      <c r="B200" s="242" t="s">
        <v>202</v>
      </c>
      <c r="C200" s="50" t="s">
        <v>1060</v>
      </c>
      <c r="D200" s="5" t="e">
        <f>#REF!</f>
        <v>#REF!</v>
      </c>
      <c r="E200" s="5">
        <v>1</v>
      </c>
      <c r="F200" s="5" t="e">
        <f t="shared" si="7"/>
        <v>#REF!</v>
      </c>
      <c r="G200" s="310" t="e">
        <f>(F200+F201)*#REF!</f>
        <v>#REF!</v>
      </c>
      <c r="H200" s="294" t="e">
        <f>G200*#REF!</f>
        <v>#REF!</v>
      </c>
      <c r="I200" s="326" t="e">
        <f>G200*#REF!</f>
        <v>#REF!</v>
      </c>
    </row>
    <row r="201" spans="1:9" ht="19.5" customHeight="1" x14ac:dyDescent="0.2">
      <c r="A201" s="241"/>
      <c r="B201" s="242"/>
      <c r="C201" s="50" t="s">
        <v>1047</v>
      </c>
      <c r="D201" s="5" t="e">
        <f>#REF!</f>
        <v>#REF!</v>
      </c>
      <c r="E201" s="5">
        <v>1</v>
      </c>
      <c r="F201" s="5" t="e">
        <f t="shared" si="7"/>
        <v>#REF!</v>
      </c>
      <c r="G201" s="310"/>
      <c r="H201" s="294"/>
      <c r="I201" s="326"/>
    </row>
    <row r="202" spans="1:9" ht="16.5" customHeight="1" x14ac:dyDescent="0.2">
      <c r="A202" s="239" t="s">
        <v>1150</v>
      </c>
      <c r="B202" s="242" t="s">
        <v>202</v>
      </c>
      <c r="C202" s="50" t="s">
        <v>1060</v>
      </c>
      <c r="D202" s="5" t="e">
        <f>#REF!</f>
        <v>#REF!</v>
      </c>
      <c r="E202" s="5">
        <v>1.2</v>
      </c>
      <c r="F202" s="5" t="e">
        <f t="shared" si="7"/>
        <v>#REF!</v>
      </c>
      <c r="G202" s="310" t="e">
        <f>(F202+F203)*#REF!</f>
        <v>#REF!</v>
      </c>
      <c r="H202" s="294" t="e">
        <f>G202*#REF!</f>
        <v>#REF!</v>
      </c>
      <c r="I202" s="326" t="e">
        <f>G202*#REF!</f>
        <v>#REF!</v>
      </c>
    </row>
    <row r="203" spans="1:9" ht="16.5" customHeight="1" x14ac:dyDescent="0.2">
      <c r="A203" s="241"/>
      <c r="B203" s="242"/>
      <c r="C203" s="50" t="s">
        <v>1047</v>
      </c>
      <c r="D203" s="5" t="e">
        <f>#REF!</f>
        <v>#REF!</v>
      </c>
      <c r="E203" s="5">
        <v>1.2</v>
      </c>
      <c r="F203" s="5" t="e">
        <f t="shared" si="7"/>
        <v>#REF!</v>
      </c>
      <c r="G203" s="310"/>
      <c r="H203" s="294"/>
      <c r="I203" s="326"/>
    </row>
    <row r="204" spans="1:9" ht="23.25" customHeight="1" x14ac:dyDescent="0.2">
      <c r="A204" s="50" t="s">
        <v>632</v>
      </c>
      <c r="B204" s="6" t="s">
        <v>202</v>
      </c>
      <c r="C204" s="50" t="s">
        <v>1060</v>
      </c>
      <c r="D204" s="5" t="e">
        <f>#REF!</f>
        <v>#REF!</v>
      </c>
      <c r="E204" s="5">
        <v>1.2</v>
      </c>
      <c r="F204" s="5" t="e">
        <f t="shared" si="7"/>
        <v>#REF!</v>
      </c>
      <c r="G204" s="5" t="e">
        <f>F204*#REF!</f>
        <v>#REF!</v>
      </c>
      <c r="H204" s="131" t="e">
        <f>G204*#REF!</f>
        <v>#REF!</v>
      </c>
      <c r="I204" s="132" t="e">
        <f>G204*#REF!</f>
        <v>#REF!</v>
      </c>
    </row>
    <row r="205" spans="1:9" ht="16.5" customHeight="1" x14ac:dyDescent="0.2">
      <c r="A205" s="247" t="s">
        <v>633</v>
      </c>
      <c r="B205" s="242" t="s">
        <v>585</v>
      </c>
      <c r="C205" s="50" t="s">
        <v>1047</v>
      </c>
      <c r="D205" s="5" t="e">
        <f>#REF!</f>
        <v>#REF!</v>
      </c>
      <c r="E205" s="5">
        <v>0.3</v>
      </c>
      <c r="F205" s="5" t="e">
        <f t="shared" si="7"/>
        <v>#REF!</v>
      </c>
      <c r="G205" s="310" t="e">
        <f>(F205+F206)*#REF!</f>
        <v>#REF!</v>
      </c>
      <c r="H205" s="294" t="e">
        <f>G205*#REF!</f>
        <v>#REF!</v>
      </c>
      <c r="I205" s="326" t="e">
        <f>G205*#REF!</f>
        <v>#REF!</v>
      </c>
    </row>
    <row r="206" spans="1:9" ht="16.5" customHeight="1" x14ac:dyDescent="0.2">
      <c r="A206" s="247"/>
      <c r="B206" s="242"/>
      <c r="C206" s="50" t="s">
        <v>1060</v>
      </c>
      <c r="D206" s="5" t="e">
        <f>#REF!</f>
        <v>#REF!</v>
      </c>
      <c r="E206" s="5">
        <v>0.3</v>
      </c>
      <c r="F206" s="5" t="e">
        <f t="shared" si="7"/>
        <v>#REF!</v>
      </c>
      <c r="G206" s="310"/>
      <c r="H206" s="294"/>
      <c r="I206" s="326"/>
    </row>
    <row r="207" spans="1:9" ht="30.75" customHeight="1" x14ac:dyDescent="0.2">
      <c r="A207" s="33" t="s">
        <v>43</v>
      </c>
      <c r="B207" s="6" t="s">
        <v>202</v>
      </c>
      <c r="C207" s="50" t="s">
        <v>589</v>
      </c>
      <c r="D207" s="5" t="e">
        <f>#REF!</f>
        <v>#REF!</v>
      </c>
      <c r="E207" s="49">
        <v>0.67</v>
      </c>
      <c r="F207" s="5" t="e">
        <f t="shared" si="7"/>
        <v>#REF!</v>
      </c>
      <c r="G207" s="5" t="e">
        <f>F207*#REF!</f>
        <v>#REF!</v>
      </c>
      <c r="H207" s="131" t="e">
        <f>G207*#REF!</f>
        <v>#REF!</v>
      </c>
      <c r="I207" s="132" t="e">
        <f>G207*#REF!</f>
        <v>#REF!</v>
      </c>
    </row>
    <row r="208" spans="1:9" x14ac:dyDescent="0.2">
      <c r="A208" s="8"/>
    </row>
    <row r="209" spans="1:9" ht="31.5" customHeight="1" x14ac:dyDescent="0.2">
      <c r="A209" s="119" t="s">
        <v>1082</v>
      </c>
      <c r="E209" s="25"/>
    </row>
    <row r="210" spans="1:9" ht="24.75" customHeight="1" x14ac:dyDescent="0.2">
      <c r="A210" s="39" t="s">
        <v>1158</v>
      </c>
      <c r="B210" s="6" t="s">
        <v>295</v>
      </c>
      <c r="C210" s="50" t="s">
        <v>296</v>
      </c>
      <c r="D210" s="5" t="e">
        <f>#REF!</f>
        <v>#REF!</v>
      </c>
      <c r="E210" s="5">
        <v>4</v>
      </c>
      <c r="F210" s="5" t="e">
        <f>D210*E210</f>
        <v>#REF!</v>
      </c>
      <c r="G210" s="5" t="e">
        <f>F210*#REF!</f>
        <v>#REF!</v>
      </c>
      <c r="H210" s="131" t="e">
        <f>G210*#REF!</f>
        <v>#REF!</v>
      </c>
      <c r="I210" s="132" t="e">
        <f>G210*#REF!</f>
        <v>#REF!</v>
      </c>
    </row>
    <row r="211" spans="1:9" ht="27.75" customHeight="1" x14ac:dyDescent="0.2">
      <c r="A211" s="239" t="s">
        <v>1159</v>
      </c>
      <c r="B211" s="242" t="s">
        <v>295</v>
      </c>
      <c r="C211" s="50" t="s">
        <v>296</v>
      </c>
      <c r="D211" s="27" t="e">
        <f>#REF!</f>
        <v>#REF!</v>
      </c>
      <c r="E211" s="11">
        <v>2</v>
      </c>
      <c r="F211" s="51" t="e">
        <f>D211*E211</f>
        <v>#REF!</v>
      </c>
      <c r="G211" s="310" t="e">
        <f>(F211+F212)*#REF!</f>
        <v>#REF!</v>
      </c>
      <c r="H211" s="294" t="e">
        <f>G211*#REF!</f>
        <v>#REF!</v>
      </c>
      <c r="I211" s="326" t="e">
        <f>G211*#REF!</f>
        <v>#REF!</v>
      </c>
    </row>
    <row r="212" spans="1:9" ht="27.75" customHeight="1" x14ac:dyDescent="0.2">
      <c r="A212" s="241"/>
      <c r="B212" s="242"/>
      <c r="C212" s="50" t="s">
        <v>589</v>
      </c>
      <c r="D212" s="5" t="e">
        <f>#REF!</f>
        <v>#REF!</v>
      </c>
      <c r="E212" s="10">
        <v>2</v>
      </c>
      <c r="F212" s="51" t="e">
        <f>D212*E212</f>
        <v>#REF!</v>
      </c>
      <c r="G212" s="310"/>
      <c r="H212" s="294"/>
      <c r="I212" s="326"/>
    </row>
    <row r="213" spans="1:9" ht="27.75" customHeight="1" x14ac:dyDescent="0.2">
      <c r="A213" s="239" t="s">
        <v>825</v>
      </c>
      <c r="B213" s="248" t="s">
        <v>295</v>
      </c>
      <c r="C213" s="50" t="s">
        <v>296</v>
      </c>
      <c r="D213" s="27" t="e">
        <f>#REF!</f>
        <v>#REF!</v>
      </c>
      <c r="E213" s="49">
        <v>3.8</v>
      </c>
      <c r="F213" s="51" t="e">
        <f>D213*E213</f>
        <v>#REF!</v>
      </c>
      <c r="G213" s="310" t="e">
        <f>(F213+F214)*#REF!</f>
        <v>#REF!</v>
      </c>
      <c r="H213" s="294" t="e">
        <f>G213*#REF!</f>
        <v>#REF!</v>
      </c>
      <c r="I213" s="326" t="e">
        <f>G213*#REF!</f>
        <v>#REF!</v>
      </c>
    </row>
    <row r="214" spans="1:9" ht="27.75" customHeight="1" x14ac:dyDescent="0.2">
      <c r="A214" s="241"/>
      <c r="B214" s="250"/>
      <c r="C214" s="50" t="s">
        <v>589</v>
      </c>
      <c r="D214" s="5" t="e">
        <f>#REF!</f>
        <v>#REF!</v>
      </c>
      <c r="E214" s="49">
        <v>3.8</v>
      </c>
      <c r="F214" s="51" t="e">
        <f>D214*E214</f>
        <v>#REF!</v>
      </c>
      <c r="G214" s="310"/>
      <c r="H214" s="294"/>
      <c r="I214" s="326"/>
    </row>
    <row r="215" spans="1:9" ht="21.75" customHeight="1" x14ac:dyDescent="0.2">
      <c r="A215" s="96" t="s">
        <v>826</v>
      </c>
      <c r="B215" s="30"/>
      <c r="C215" s="50"/>
      <c r="D215" s="5"/>
      <c r="E215" s="49"/>
      <c r="F215" s="51"/>
      <c r="G215" s="5"/>
      <c r="H215" s="131"/>
      <c r="I215" s="132"/>
    </row>
    <row r="216" spans="1:9" ht="23.25" customHeight="1" x14ac:dyDescent="0.2">
      <c r="A216" s="39" t="s">
        <v>713</v>
      </c>
      <c r="B216" s="6" t="s">
        <v>295</v>
      </c>
      <c r="C216" s="50" t="s">
        <v>296</v>
      </c>
      <c r="D216" s="5" t="e">
        <f>#REF!</f>
        <v>#REF!</v>
      </c>
      <c r="E216" s="5">
        <v>4</v>
      </c>
      <c r="F216" s="5" t="e">
        <f>D216*E216</f>
        <v>#REF!</v>
      </c>
      <c r="G216" s="5" t="e">
        <f>F216*#REF!</f>
        <v>#REF!</v>
      </c>
      <c r="H216" s="131" t="e">
        <f>G216*#REF!</f>
        <v>#REF!</v>
      </c>
      <c r="I216" s="132" t="e">
        <f>G216*#REF!</f>
        <v>#REF!</v>
      </c>
    </row>
    <row r="217" spans="1:9" ht="18.75" customHeight="1" x14ac:dyDescent="0.2">
      <c r="A217" s="257" t="s">
        <v>714</v>
      </c>
      <c r="B217" s="248" t="s">
        <v>295</v>
      </c>
      <c r="C217" s="239" t="s">
        <v>296</v>
      </c>
      <c r="D217" s="311" t="e">
        <f>#REF!</f>
        <v>#REF!</v>
      </c>
      <c r="E217" s="354">
        <v>3.5</v>
      </c>
      <c r="F217" s="311" t="e">
        <f>D217*E217</f>
        <v>#REF!</v>
      </c>
      <c r="G217" s="310" t="e">
        <f>(F217+F218)*#REF!</f>
        <v>#REF!</v>
      </c>
      <c r="H217" s="294" t="e">
        <f>G217*#REF!</f>
        <v>#REF!</v>
      </c>
      <c r="I217" s="326"/>
    </row>
    <row r="218" spans="1:9" ht="18.75" customHeight="1" x14ac:dyDescent="0.2">
      <c r="A218" s="258"/>
      <c r="B218" s="250"/>
      <c r="C218" s="241"/>
      <c r="D218" s="312"/>
      <c r="E218" s="355"/>
      <c r="F218" s="312"/>
      <c r="G218" s="310"/>
      <c r="H218" s="294"/>
      <c r="I218" s="326"/>
    </row>
    <row r="219" spans="1:9" ht="50.25" customHeight="1" x14ac:dyDescent="0.2">
      <c r="A219" s="33" t="s">
        <v>487</v>
      </c>
      <c r="B219" s="6" t="s">
        <v>295</v>
      </c>
      <c r="C219" s="50" t="s">
        <v>296</v>
      </c>
      <c r="D219" s="27" t="e">
        <f>#REF!</f>
        <v>#REF!</v>
      </c>
      <c r="E219" s="5">
        <v>2</v>
      </c>
      <c r="F219" s="5" t="e">
        <f t="shared" ref="F219:F241" si="8">D219*E219</f>
        <v>#REF!</v>
      </c>
      <c r="G219" s="5" t="e">
        <f>F219*#REF!</f>
        <v>#REF!</v>
      </c>
      <c r="H219" s="131" t="e">
        <f>G219*#REF!</f>
        <v>#REF!</v>
      </c>
      <c r="I219" s="132"/>
    </row>
    <row r="220" spans="1:9" s="111" customFormat="1" ht="45" customHeight="1" x14ac:dyDescent="0.2">
      <c r="A220" s="33" t="s">
        <v>488</v>
      </c>
      <c r="B220" s="6" t="s">
        <v>295</v>
      </c>
      <c r="C220" s="16" t="s">
        <v>296</v>
      </c>
      <c r="D220" s="5" t="e">
        <f>#REF!</f>
        <v>#REF!</v>
      </c>
      <c r="E220" s="5">
        <v>2</v>
      </c>
      <c r="F220" s="5" t="e">
        <f t="shared" si="8"/>
        <v>#REF!</v>
      </c>
      <c r="G220" s="5" t="e">
        <f>F220*#REF!</f>
        <v>#REF!</v>
      </c>
      <c r="H220" s="131" t="e">
        <f>G220*#REF!</f>
        <v>#REF!</v>
      </c>
      <c r="I220" s="132" t="e">
        <f>G220*#REF!</f>
        <v>#REF!</v>
      </c>
    </row>
    <row r="221" spans="1:9" s="111" customFormat="1" ht="39.75" customHeight="1" x14ac:dyDescent="0.2">
      <c r="A221" s="33" t="s">
        <v>489</v>
      </c>
      <c r="B221" s="6" t="s">
        <v>295</v>
      </c>
      <c r="C221" s="16" t="s">
        <v>296</v>
      </c>
      <c r="D221" s="5" t="e">
        <f>#REF!</f>
        <v>#REF!</v>
      </c>
      <c r="E221" s="5">
        <v>2</v>
      </c>
      <c r="F221" s="5" t="e">
        <f t="shared" si="8"/>
        <v>#REF!</v>
      </c>
      <c r="G221" s="5" t="e">
        <f>F221*#REF!</f>
        <v>#REF!</v>
      </c>
      <c r="H221" s="131" t="e">
        <f>G221*#REF!</f>
        <v>#REF!</v>
      </c>
      <c r="I221" s="132" t="e">
        <f>G221*#REF!</f>
        <v>#REF!</v>
      </c>
    </row>
    <row r="222" spans="1:9" ht="38.25" customHeight="1" x14ac:dyDescent="0.2">
      <c r="A222" s="33" t="s">
        <v>490</v>
      </c>
      <c r="B222" s="6" t="s">
        <v>295</v>
      </c>
      <c r="C222" s="16" t="s">
        <v>296</v>
      </c>
      <c r="D222" s="5" t="e">
        <f>#REF!</f>
        <v>#REF!</v>
      </c>
      <c r="E222" s="5">
        <v>1</v>
      </c>
      <c r="F222" s="5" t="e">
        <f t="shared" si="8"/>
        <v>#REF!</v>
      </c>
      <c r="G222" s="5" t="e">
        <f>F222*#REF!</f>
        <v>#REF!</v>
      </c>
      <c r="H222" s="131" t="e">
        <f>G222*#REF!</f>
        <v>#REF!</v>
      </c>
      <c r="I222" s="132" t="e">
        <f>G222*#REF!</f>
        <v>#REF!</v>
      </c>
    </row>
    <row r="223" spans="1:9" ht="39" customHeight="1" x14ac:dyDescent="0.2">
      <c r="A223" s="33" t="s">
        <v>491</v>
      </c>
      <c r="B223" s="6" t="s">
        <v>295</v>
      </c>
      <c r="C223" s="16" t="s">
        <v>296</v>
      </c>
      <c r="D223" s="5" t="e">
        <f>#REF!</f>
        <v>#REF!</v>
      </c>
      <c r="E223" s="5">
        <v>1</v>
      </c>
      <c r="F223" s="5" t="e">
        <f t="shared" si="8"/>
        <v>#REF!</v>
      </c>
      <c r="G223" s="5" t="e">
        <f>F223*#REF!</f>
        <v>#REF!</v>
      </c>
      <c r="H223" s="131" t="e">
        <f>G223*#REF!</f>
        <v>#REF!</v>
      </c>
      <c r="I223" s="132" t="e">
        <f>G223*#REF!</f>
        <v>#REF!</v>
      </c>
    </row>
    <row r="224" spans="1:9" ht="25.5" customHeight="1" x14ac:dyDescent="0.2">
      <c r="A224" s="239" t="s">
        <v>315</v>
      </c>
      <c r="B224" s="248" t="s">
        <v>873</v>
      </c>
      <c r="C224" s="16" t="s">
        <v>1060</v>
      </c>
      <c r="D224" s="5" t="e">
        <f>#REF!</f>
        <v>#REF!</v>
      </c>
      <c r="E224" s="49">
        <f>1.5*2</f>
        <v>3</v>
      </c>
      <c r="F224" s="5" t="e">
        <f t="shared" si="8"/>
        <v>#REF!</v>
      </c>
      <c r="G224" s="311" t="e">
        <f>(F224+F225+F226)*#REF!</f>
        <v>#REF!</v>
      </c>
      <c r="H224" s="313" t="e">
        <f>G224*#REF!</f>
        <v>#REF!</v>
      </c>
      <c r="I224" s="331" t="e">
        <f>G224*#REF!</f>
        <v>#REF!</v>
      </c>
    </row>
    <row r="225" spans="1:9" ht="15" customHeight="1" x14ac:dyDescent="0.2">
      <c r="A225" s="240"/>
      <c r="B225" s="249"/>
      <c r="C225" s="16" t="s">
        <v>1060</v>
      </c>
      <c r="D225" s="5" t="e">
        <f>#REF!</f>
        <v>#REF!</v>
      </c>
      <c r="E225" s="5">
        <f>E224</f>
        <v>3</v>
      </c>
      <c r="F225" s="5" t="e">
        <f t="shared" si="8"/>
        <v>#REF!</v>
      </c>
      <c r="G225" s="332"/>
      <c r="H225" s="314"/>
      <c r="I225" s="326" t="e">
        <f>G225*#REF!</f>
        <v>#REF!</v>
      </c>
    </row>
    <row r="226" spans="1:9" ht="15" customHeight="1" x14ac:dyDescent="0.2">
      <c r="A226" s="241"/>
      <c r="B226" s="250"/>
      <c r="C226" s="50" t="s">
        <v>75</v>
      </c>
      <c r="D226" s="5" t="e">
        <f>#REF!</f>
        <v>#REF!</v>
      </c>
      <c r="E226" s="5">
        <f>E224</f>
        <v>3</v>
      </c>
      <c r="F226" s="5" t="e">
        <f t="shared" si="8"/>
        <v>#REF!</v>
      </c>
      <c r="G226" s="312"/>
      <c r="H226" s="315"/>
      <c r="I226" s="326" t="e">
        <f>G226*#REF!</f>
        <v>#REF!</v>
      </c>
    </row>
    <row r="227" spans="1:9" ht="15.75" customHeight="1" x14ac:dyDescent="0.2">
      <c r="A227" s="242" t="s">
        <v>744</v>
      </c>
      <c r="B227" s="248" t="s">
        <v>873</v>
      </c>
      <c r="C227" s="16" t="s">
        <v>1060</v>
      </c>
      <c r="D227" s="5" t="e">
        <f>#REF!</f>
        <v>#REF!</v>
      </c>
      <c r="E227" s="49">
        <f>1.8*2</f>
        <v>3.6</v>
      </c>
      <c r="F227" s="5" t="e">
        <f t="shared" si="8"/>
        <v>#REF!</v>
      </c>
      <c r="G227" s="311" t="e">
        <f>(F227+F228+F229)*#REF!</f>
        <v>#REF!</v>
      </c>
      <c r="H227" s="313" t="e">
        <f>G227*#REF!</f>
        <v>#REF!</v>
      </c>
      <c r="I227" s="331" t="e">
        <f>G227*#REF!</f>
        <v>#REF!</v>
      </c>
    </row>
    <row r="228" spans="1:9" ht="15.75" customHeight="1" x14ac:dyDescent="0.2">
      <c r="A228" s="242"/>
      <c r="B228" s="249"/>
      <c r="C228" s="16" t="s">
        <v>1060</v>
      </c>
      <c r="D228" s="5" t="e">
        <f>#REF!</f>
        <v>#REF!</v>
      </c>
      <c r="E228" s="5">
        <f>E227</f>
        <v>3.6</v>
      </c>
      <c r="F228" s="5" t="e">
        <f t="shared" si="8"/>
        <v>#REF!</v>
      </c>
      <c r="G228" s="332"/>
      <c r="H228" s="314"/>
      <c r="I228" s="326" t="e">
        <f>G228*#REF!</f>
        <v>#REF!</v>
      </c>
    </row>
    <row r="229" spans="1:9" ht="15.75" customHeight="1" x14ac:dyDescent="0.2">
      <c r="A229" s="242"/>
      <c r="B229" s="250"/>
      <c r="C229" s="50" t="s">
        <v>75</v>
      </c>
      <c r="D229" s="5" t="e">
        <f>#REF!</f>
        <v>#REF!</v>
      </c>
      <c r="E229" s="5">
        <f>E227</f>
        <v>3.6</v>
      </c>
      <c r="F229" s="5" t="e">
        <f t="shared" si="8"/>
        <v>#REF!</v>
      </c>
      <c r="G229" s="312"/>
      <c r="H229" s="315"/>
      <c r="I229" s="326" t="e">
        <f>G229*#REF!</f>
        <v>#REF!</v>
      </c>
    </row>
    <row r="230" spans="1:9" ht="15.75" customHeight="1" x14ac:dyDescent="0.2">
      <c r="A230" s="242" t="s">
        <v>927</v>
      </c>
      <c r="B230" s="248" t="s">
        <v>873</v>
      </c>
      <c r="C230" s="16" t="s">
        <v>1060</v>
      </c>
      <c r="D230" s="5" t="e">
        <f>#REF!</f>
        <v>#REF!</v>
      </c>
      <c r="E230" s="49">
        <f>2.5*2</f>
        <v>5</v>
      </c>
      <c r="F230" s="5" t="e">
        <f t="shared" si="8"/>
        <v>#REF!</v>
      </c>
      <c r="G230" s="311" t="e">
        <f>(F230+F231+F232)*#REF!</f>
        <v>#REF!</v>
      </c>
      <c r="H230" s="313" t="e">
        <f>G230*#REF!</f>
        <v>#REF!</v>
      </c>
      <c r="I230" s="331" t="e">
        <f>G230*#REF!</f>
        <v>#REF!</v>
      </c>
    </row>
    <row r="231" spans="1:9" ht="15.75" customHeight="1" x14ac:dyDescent="0.2">
      <c r="A231" s="242"/>
      <c r="B231" s="249"/>
      <c r="C231" s="16" t="s">
        <v>1060</v>
      </c>
      <c r="D231" s="5" t="e">
        <f>#REF!</f>
        <v>#REF!</v>
      </c>
      <c r="E231" s="5">
        <f>E230</f>
        <v>5</v>
      </c>
      <c r="F231" s="5" t="e">
        <f t="shared" si="8"/>
        <v>#REF!</v>
      </c>
      <c r="G231" s="332"/>
      <c r="H231" s="314"/>
      <c r="I231" s="326" t="e">
        <f>G231*#REF!</f>
        <v>#REF!</v>
      </c>
    </row>
    <row r="232" spans="1:9" ht="15.75" customHeight="1" x14ac:dyDescent="0.2">
      <c r="A232" s="242"/>
      <c r="B232" s="250"/>
      <c r="C232" s="50" t="s">
        <v>75</v>
      </c>
      <c r="D232" s="5" t="e">
        <f>#REF!</f>
        <v>#REF!</v>
      </c>
      <c r="E232" s="5">
        <f>E230</f>
        <v>5</v>
      </c>
      <c r="F232" s="5" t="e">
        <f t="shared" si="8"/>
        <v>#REF!</v>
      </c>
      <c r="G232" s="312"/>
      <c r="H232" s="315"/>
      <c r="I232" s="326" t="e">
        <f>G232*#REF!</f>
        <v>#REF!</v>
      </c>
    </row>
    <row r="233" spans="1:9" ht="15.75" customHeight="1" x14ac:dyDescent="0.2">
      <c r="A233" s="242" t="s">
        <v>989</v>
      </c>
      <c r="B233" s="248" t="s">
        <v>873</v>
      </c>
      <c r="C233" s="16" t="s">
        <v>1060</v>
      </c>
      <c r="D233" s="5" t="e">
        <f>#REF!</f>
        <v>#REF!</v>
      </c>
      <c r="E233" s="49">
        <f>3.5*2</f>
        <v>7</v>
      </c>
      <c r="F233" s="5" t="e">
        <f t="shared" si="8"/>
        <v>#REF!</v>
      </c>
      <c r="G233" s="311" t="e">
        <f>(F233+F234+F235)*#REF!</f>
        <v>#REF!</v>
      </c>
      <c r="H233" s="313" t="e">
        <f>G233*#REF!</f>
        <v>#REF!</v>
      </c>
      <c r="I233" s="331" t="e">
        <f>G233*#REF!</f>
        <v>#REF!</v>
      </c>
    </row>
    <row r="234" spans="1:9" ht="15.75" customHeight="1" x14ac:dyDescent="0.2">
      <c r="A234" s="242"/>
      <c r="B234" s="249"/>
      <c r="C234" s="16" t="s">
        <v>1060</v>
      </c>
      <c r="D234" s="5" t="e">
        <f>#REF!</f>
        <v>#REF!</v>
      </c>
      <c r="E234" s="5">
        <f>E233</f>
        <v>7</v>
      </c>
      <c r="F234" s="5" t="e">
        <f t="shared" si="8"/>
        <v>#REF!</v>
      </c>
      <c r="G234" s="332"/>
      <c r="H234" s="314"/>
      <c r="I234" s="326" t="e">
        <f>G234*#REF!</f>
        <v>#REF!</v>
      </c>
    </row>
    <row r="235" spans="1:9" ht="15.75" customHeight="1" x14ac:dyDescent="0.2">
      <c r="A235" s="242"/>
      <c r="B235" s="250"/>
      <c r="C235" s="50" t="s">
        <v>75</v>
      </c>
      <c r="D235" s="5" t="e">
        <f>#REF!</f>
        <v>#REF!</v>
      </c>
      <c r="E235" s="5">
        <f>E233</f>
        <v>7</v>
      </c>
      <c r="F235" s="5" t="e">
        <f t="shared" si="8"/>
        <v>#REF!</v>
      </c>
      <c r="G235" s="312"/>
      <c r="H235" s="315"/>
      <c r="I235" s="326" t="e">
        <f>G235*#REF!</f>
        <v>#REF!</v>
      </c>
    </row>
    <row r="236" spans="1:9" ht="12" customHeight="1" x14ac:dyDescent="0.2">
      <c r="A236" s="240" t="s">
        <v>912</v>
      </c>
      <c r="B236" s="250" t="s">
        <v>295</v>
      </c>
      <c r="C236" s="96" t="s">
        <v>1060</v>
      </c>
      <c r="D236" s="10" t="e">
        <f>#REF!</f>
        <v>#REF!</v>
      </c>
      <c r="E236" s="10">
        <v>6.3</v>
      </c>
      <c r="F236" s="31" t="e">
        <f t="shared" si="8"/>
        <v>#REF!</v>
      </c>
      <c r="G236" s="332" t="e">
        <f>(F236+F237+F238)*#REF!</f>
        <v>#REF!</v>
      </c>
      <c r="H236" s="314" t="e">
        <f>G236*#REF!</f>
        <v>#REF!</v>
      </c>
      <c r="I236" s="331" t="e">
        <f>G236*#REF!</f>
        <v>#REF!</v>
      </c>
    </row>
    <row r="237" spans="1:9" ht="12" customHeight="1" x14ac:dyDescent="0.2">
      <c r="A237" s="240"/>
      <c r="B237" s="242"/>
      <c r="C237" s="50" t="s">
        <v>589</v>
      </c>
      <c r="D237" s="5" t="e">
        <f>#REF!</f>
        <v>#REF!</v>
      </c>
      <c r="E237" s="5">
        <f>E236</f>
        <v>6.3</v>
      </c>
      <c r="F237" s="5" t="e">
        <f t="shared" si="8"/>
        <v>#REF!</v>
      </c>
      <c r="G237" s="332"/>
      <c r="H237" s="314"/>
      <c r="I237" s="326"/>
    </row>
    <row r="238" spans="1:9" ht="12" customHeight="1" x14ac:dyDescent="0.2">
      <c r="A238" s="241"/>
      <c r="B238" s="242"/>
      <c r="C238" s="50" t="s">
        <v>75</v>
      </c>
      <c r="D238" s="5" t="e">
        <f>#REF!</f>
        <v>#REF!</v>
      </c>
      <c r="E238" s="5">
        <f>E236</f>
        <v>6.3</v>
      </c>
      <c r="F238" s="5" t="e">
        <f t="shared" si="8"/>
        <v>#REF!</v>
      </c>
      <c r="G238" s="312"/>
      <c r="H238" s="315"/>
      <c r="I238" s="326"/>
    </row>
    <row r="239" spans="1:9" ht="12.75" customHeight="1" x14ac:dyDescent="0.2">
      <c r="A239" s="239" t="s">
        <v>1029</v>
      </c>
      <c r="B239" s="250" t="s">
        <v>295</v>
      </c>
      <c r="C239" s="16" t="s">
        <v>1060</v>
      </c>
      <c r="D239" s="49" t="e">
        <f>#REF!</f>
        <v>#REF!</v>
      </c>
      <c r="E239" s="49">
        <v>12</v>
      </c>
      <c r="F239" s="5" t="e">
        <f t="shared" si="8"/>
        <v>#REF!</v>
      </c>
      <c r="G239" s="311" t="e">
        <f>(F239+F240+F241)*#REF!</f>
        <v>#REF!</v>
      </c>
      <c r="H239" s="313" t="e">
        <f>G239*#REF!</f>
        <v>#REF!</v>
      </c>
      <c r="I239" s="324" t="e">
        <f>G239*#REF!</f>
        <v>#REF!</v>
      </c>
    </row>
    <row r="240" spans="1:9" ht="12.75" customHeight="1" x14ac:dyDescent="0.2">
      <c r="A240" s="240"/>
      <c r="B240" s="242"/>
      <c r="C240" s="50" t="s">
        <v>589</v>
      </c>
      <c r="D240" s="5" t="e">
        <f>#REF!</f>
        <v>#REF!</v>
      </c>
      <c r="E240" s="5">
        <f>E239</f>
        <v>12</v>
      </c>
      <c r="F240" s="5" t="e">
        <f t="shared" si="8"/>
        <v>#REF!</v>
      </c>
      <c r="G240" s="332"/>
      <c r="H240" s="314"/>
      <c r="I240" s="325"/>
    </row>
    <row r="241" spans="1:9" ht="12.75" customHeight="1" x14ac:dyDescent="0.2">
      <c r="A241" s="241"/>
      <c r="B241" s="242"/>
      <c r="C241" s="50" t="s">
        <v>75</v>
      </c>
      <c r="D241" s="5" t="e">
        <f>#REF!</f>
        <v>#REF!</v>
      </c>
      <c r="E241" s="5">
        <f>E239</f>
        <v>12</v>
      </c>
      <c r="F241" s="5" t="e">
        <f t="shared" si="8"/>
        <v>#REF!</v>
      </c>
      <c r="G241" s="312"/>
      <c r="H241" s="315"/>
      <c r="I241" s="331"/>
    </row>
    <row r="242" spans="1:9" ht="21.75" customHeight="1" x14ac:dyDescent="0.2">
      <c r="A242" s="46" t="s">
        <v>1008</v>
      </c>
      <c r="B242" s="13"/>
      <c r="C242" s="95"/>
      <c r="D242" s="15"/>
      <c r="E242" s="15"/>
      <c r="F242" s="14"/>
      <c r="G242" s="14"/>
      <c r="H242" s="146"/>
      <c r="I242" s="146"/>
    </row>
    <row r="243" spans="1:9" ht="15" customHeight="1" x14ac:dyDescent="0.2">
      <c r="A243" s="258" t="s">
        <v>913</v>
      </c>
      <c r="B243" s="250" t="s">
        <v>729</v>
      </c>
      <c r="C243" s="96" t="s">
        <v>1060</v>
      </c>
      <c r="D243" s="10" t="e">
        <f>#REF!</f>
        <v>#REF!</v>
      </c>
      <c r="E243" s="10">
        <v>4.4400000000000004</v>
      </c>
      <c r="F243" s="31" t="e">
        <f t="shared" ref="F243:F259" si="9">D243*E243</f>
        <v>#REF!</v>
      </c>
      <c r="G243" s="332" t="e">
        <f>(F243+F244+F245)*#REF!</f>
        <v>#REF!</v>
      </c>
      <c r="H243" s="314" t="e">
        <f>G243*#REF!</f>
        <v>#REF!</v>
      </c>
      <c r="I243" s="325" t="e">
        <f>G243*#REF!</f>
        <v>#REF!</v>
      </c>
    </row>
    <row r="244" spans="1:9" ht="15" customHeight="1" x14ac:dyDescent="0.2">
      <c r="A244" s="256"/>
      <c r="B244" s="242"/>
      <c r="C244" s="50" t="s">
        <v>589</v>
      </c>
      <c r="D244" s="5" t="e">
        <f>#REF!</f>
        <v>#REF!</v>
      </c>
      <c r="E244" s="5">
        <f>E243</f>
        <v>4.4400000000000004</v>
      </c>
      <c r="F244" s="5" t="e">
        <f t="shared" si="9"/>
        <v>#REF!</v>
      </c>
      <c r="G244" s="332"/>
      <c r="H244" s="314"/>
      <c r="I244" s="325"/>
    </row>
    <row r="245" spans="1:9" ht="15" customHeight="1" x14ac:dyDescent="0.2">
      <c r="A245" s="256"/>
      <c r="B245" s="242"/>
      <c r="C245" s="50" t="s">
        <v>75</v>
      </c>
      <c r="D245" s="5" t="e">
        <f>#REF!</f>
        <v>#REF!</v>
      </c>
      <c r="E245" s="5">
        <f>E243</f>
        <v>4.4400000000000004</v>
      </c>
      <c r="F245" s="5" t="e">
        <f t="shared" si="9"/>
        <v>#REF!</v>
      </c>
      <c r="G245" s="312"/>
      <c r="H245" s="315"/>
      <c r="I245" s="331"/>
    </row>
    <row r="246" spans="1:9" ht="15.75" customHeight="1" x14ac:dyDescent="0.2">
      <c r="A246" s="247" t="s">
        <v>1053</v>
      </c>
      <c r="B246" s="242" t="s">
        <v>471</v>
      </c>
      <c r="C246" s="16" t="s">
        <v>1060</v>
      </c>
      <c r="D246" s="49" t="e">
        <f>#REF!</f>
        <v>#REF!</v>
      </c>
      <c r="E246" s="49">
        <v>1.62</v>
      </c>
      <c r="F246" s="5" t="e">
        <f t="shared" si="9"/>
        <v>#REF!</v>
      </c>
      <c r="G246" s="311" t="e">
        <f>(F246+F247+F248)*#REF!</f>
        <v>#REF!</v>
      </c>
      <c r="H246" s="313" t="e">
        <f>G246*#REF!</f>
        <v>#REF!</v>
      </c>
      <c r="I246" s="324"/>
    </row>
    <row r="247" spans="1:9" ht="15.75" customHeight="1" x14ac:dyDescent="0.2">
      <c r="A247" s="247"/>
      <c r="B247" s="242"/>
      <c r="C247" s="50" t="s">
        <v>589</v>
      </c>
      <c r="D247" s="5" t="e">
        <f>#REF!</f>
        <v>#REF!</v>
      </c>
      <c r="E247" s="5">
        <f>E246</f>
        <v>1.62</v>
      </c>
      <c r="F247" s="5" t="e">
        <f t="shared" si="9"/>
        <v>#REF!</v>
      </c>
      <c r="G247" s="332"/>
      <c r="H247" s="314"/>
      <c r="I247" s="325"/>
    </row>
    <row r="248" spans="1:9" ht="15.75" customHeight="1" x14ac:dyDescent="0.2">
      <c r="A248" s="247"/>
      <c r="B248" s="242"/>
      <c r="C248" s="50" t="s">
        <v>75</v>
      </c>
      <c r="D248" s="5" t="e">
        <f>#REF!</f>
        <v>#REF!</v>
      </c>
      <c r="E248" s="5">
        <f>E246</f>
        <v>1.62</v>
      </c>
      <c r="F248" s="5" t="e">
        <f t="shared" si="9"/>
        <v>#REF!</v>
      </c>
      <c r="G248" s="312"/>
      <c r="H248" s="315"/>
      <c r="I248" s="331"/>
    </row>
    <row r="249" spans="1:9" ht="16.5" customHeight="1" x14ac:dyDescent="0.2">
      <c r="A249" s="239" t="s">
        <v>1152</v>
      </c>
      <c r="B249" s="248" t="s">
        <v>729</v>
      </c>
      <c r="C249" s="16" t="s">
        <v>1060</v>
      </c>
      <c r="D249" s="49" t="e">
        <f>#REF!</f>
        <v>#REF!</v>
      </c>
      <c r="E249" s="49">
        <v>2.5</v>
      </c>
      <c r="F249" s="5" t="e">
        <f t="shared" si="9"/>
        <v>#REF!</v>
      </c>
      <c r="G249" s="311" t="e">
        <f>(F249+F250+F251)*#REF!</f>
        <v>#REF!</v>
      </c>
      <c r="H249" s="313" t="e">
        <f>G249*#REF!</f>
        <v>#REF!</v>
      </c>
      <c r="I249" s="324"/>
    </row>
    <row r="250" spans="1:9" ht="16.5" customHeight="1" x14ac:dyDescent="0.2">
      <c r="A250" s="240"/>
      <c r="B250" s="249"/>
      <c r="C250" s="50" t="s">
        <v>589</v>
      </c>
      <c r="D250" s="5" t="e">
        <f>#REF!</f>
        <v>#REF!</v>
      </c>
      <c r="E250" s="5">
        <f>E249</f>
        <v>2.5</v>
      </c>
      <c r="F250" s="5" t="e">
        <f t="shared" si="9"/>
        <v>#REF!</v>
      </c>
      <c r="G250" s="332"/>
      <c r="H250" s="314"/>
      <c r="I250" s="325"/>
    </row>
    <row r="251" spans="1:9" ht="16.5" customHeight="1" x14ac:dyDescent="0.2">
      <c r="A251" s="240"/>
      <c r="B251" s="249"/>
      <c r="C251" s="50" t="s">
        <v>75</v>
      </c>
      <c r="D251" s="5" t="e">
        <f>#REF!</f>
        <v>#REF!</v>
      </c>
      <c r="E251" s="5">
        <f>E249</f>
        <v>2.5</v>
      </c>
      <c r="F251" s="5" t="e">
        <f t="shared" si="9"/>
        <v>#REF!</v>
      </c>
      <c r="G251" s="312"/>
      <c r="H251" s="315"/>
      <c r="I251" s="331"/>
    </row>
    <row r="252" spans="1:9" ht="18.75" customHeight="1" x14ac:dyDescent="0.2">
      <c r="A252" s="239" t="s">
        <v>1020</v>
      </c>
      <c r="B252" s="248" t="s">
        <v>678</v>
      </c>
      <c r="C252" s="16" t="s">
        <v>1060</v>
      </c>
      <c r="D252" s="49" t="e">
        <f>#REF!</f>
        <v>#REF!</v>
      </c>
      <c r="E252" s="49">
        <v>0.72</v>
      </c>
      <c r="F252" s="5" t="e">
        <f t="shared" si="9"/>
        <v>#REF!</v>
      </c>
      <c r="G252" s="311" t="e">
        <f>(F252+F253)*#REF!</f>
        <v>#REF!</v>
      </c>
      <c r="H252" s="313" t="e">
        <f>G252*#REF!</f>
        <v>#REF!</v>
      </c>
      <c r="I252" s="324" t="e">
        <f>G252*#REF!</f>
        <v>#REF!</v>
      </c>
    </row>
    <row r="253" spans="1:9" ht="18.75" customHeight="1" x14ac:dyDescent="0.2">
      <c r="A253" s="241"/>
      <c r="B253" s="250"/>
      <c r="C253" s="50" t="s">
        <v>589</v>
      </c>
      <c r="D253" s="5" t="e">
        <f>#REF!</f>
        <v>#REF!</v>
      </c>
      <c r="E253" s="5">
        <f>E252</f>
        <v>0.72</v>
      </c>
      <c r="F253" s="5" t="e">
        <f t="shared" si="9"/>
        <v>#REF!</v>
      </c>
      <c r="G253" s="312"/>
      <c r="H253" s="315"/>
      <c r="I253" s="331"/>
    </row>
    <row r="254" spans="1:9" ht="20.25" customHeight="1" x14ac:dyDescent="0.2">
      <c r="A254" s="239" t="s">
        <v>1021</v>
      </c>
      <c r="B254" s="248" t="s">
        <v>295</v>
      </c>
      <c r="C254" s="16" t="s">
        <v>1060</v>
      </c>
      <c r="D254" s="49" t="e">
        <f>#REF!</f>
        <v>#REF!</v>
      </c>
      <c r="E254" s="49">
        <v>3.7</v>
      </c>
      <c r="F254" s="5" t="e">
        <f t="shared" si="9"/>
        <v>#REF!</v>
      </c>
      <c r="G254" s="311" t="e">
        <f>(F254+F255+F256)*#REF!</f>
        <v>#REF!</v>
      </c>
      <c r="H254" s="313" t="e">
        <f>G254*#REF!</f>
        <v>#REF!</v>
      </c>
      <c r="I254" s="324"/>
    </row>
    <row r="255" spans="1:9" ht="20.25" customHeight="1" x14ac:dyDescent="0.2">
      <c r="A255" s="240"/>
      <c r="B255" s="249"/>
      <c r="C255" s="50" t="s">
        <v>589</v>
      </c>
      <c r="D255" s="5" t="e">
        <f>#REF!</f>
        <v>#REF!</v>
      </c>
      <c r="E255" s="5">
        <f>E254</f>
        <v>3.7</v>
      </c>
      <c r="F255" s="5" t="e">
        <f t="shared" si="9"/>
        <v>#REF!</v>
      </c>
      <c r="G255" s="332"/>
      <c r="H255" s="314"/>
      <c r="I255" s="325"/>
    </row>
    <row r="256" spans="1:9" ht="20.25" customHeight="1" x14ac:dyDescent="0.2">
      <c r="A256" s="241"/>
      <c r="B256" s="250"/>
      <c r="C256" s="50" t="s">
        <v>75</v>
      </c>
      <c r="D256" s="5" t="e">
        <f>#REF!</f>
        <v>#REF!</v>
      </c>
      <c r="E256" s="5">
        <f>E254</f>
        <v>3.7</v>
      </c>
      <c r="F256" s="5" t="e">
        <f t="shared" si="9"/>
        <v>#REF!</v>
      </c>
      <c r="G256" s="312"/>
      <c r="H256" s="315"/>
      <c r="I256" s="331"/>
    </row>
    <row r="257" spans="1:10" ht="18" customHeight="1" x14ac:dyDescent="0.2">
      <c r="A257" s="239" t="s">
        <v>316</v>
      </c>
      <c r="B257" s="248" t="s">
        <v>295</v>
      </c>
      <c r="C257" s="16" t="s">
        <v>1060</v>
      </c>
      <c r="D257" s="49" t="e">
        <f>#REF!</f>
        <v>#REF!</v>
      </c>
      <c r="E257" s="49">
        <v>1.2</v>
      </c>
      <c r="F257" s="5" t="e">
        <f t="shared" si="9"/>
        <v>#REF!</v>
      </c>
      <c r="G257" s="311" t="e">
        <f>(F257+F258+F259)*#REF!</f>
        <v>#REF!</v>
      </c>
      <c r="H257" s="313"/>
      <c r="I257" s="324" t="e">
        <f>G257*#REF!</f>
        <v>#REF!</v>
      </c>
    </row>
    <row r="258" spans="1:10" ht="18" customHeight="1" x14ac:dyDescent="0.2">
      <c r="A258" s="240"/>
      <c r="B258" s="249"/>
      <c r="C258" s="50" t="s">
        <v>1047</v>
      </c>
      <c r="D258" s="5" t="e">
        <f>#REF!</f>
        <v>#REF!</v>
      </c>
      <c r="E258" s="5">
        <f>E257</f>
        <v>1.2</v>
      </c>
      <c r="F258" s="5" t="e">
        <f t="shared" si="9"/>
        <v>#REF!</v>
      </c>
      <c r="G258" s="332"/>
      <c r="H258" s="314"/>
      <c r="I258" s="325"/>
    </row>
    <row r="259" spans="1:10" ht="18" customHeight="1" x14ac:dyDescent="0.2">
      <c r="A259" s="241"/>
      <c r="B259" s="249"/>
      <c r="C259" s="52" t="s">
        <v>75</v>
      </c>
      <c r="D259" s="27" t="e">
        <f>#REF!</f>
        <v>#REF!</v>
      </c>
      <c r="E259" s="27">
        <f>E257</f>
        <v>1.2</v>
      </c>
      <c r="F259" s="27" t="e">
        <f t="shared" si="9"/>
        <v>#REF!</v>
      </c>
      <c r="G259" s="332"/>
      <c r="H259" s="314"/>
      <c r="I259" s="325"/>
    </row>
    <row r="260" spans="1:10" ht="18.75" customHeight="1" x14ac:dyDescent="0.2">
      <c r="A260" s="33" t="s">
        <v>95</v>
      </c>
      <c r="B260" s="53"/>
      <c r="C260" s="103"/>
      <c r="D260" s="14"/>
      <c r="E260" s="14"/>
      <c r="F260" s="14"/>
      <c r="G260" s="14"/>
      <c r="H260" s="146"/>
      <c r="I260" s="146"/>
    </row>
    <row r="261" spans="1:10" ht="15" customHeight="1" x14ac:dyDescent="0.2">
      <c r="A261" s="239" t="s">
        <v>1083</v>
      </c>
      <c r="B261" s="248" t="s">
        <v>402</v>
      </c>
      <c r="C261" s="16" t="s">
        <v>1060</v>
      </c>
      <c r="D261" s="49" t="e">
        <f>#REF!</f>
        <v>#REF!</v>
      </c>
      <c r="E261" s="49">
        <v>2.4</v>
      </c>
      <c r="F261" s="5" t="e">
        <f>D261*E261</f>
        <v>#REF!</v>
      </c>
      <c r="G261" s="311" t="e">
        <f>(F261+F262+F263)*#REF!</f>
        <v>#REF!</v>
      </c>
      <c r="H261" s="313" t="e">
        <f>G261*#REF!</f>
        <v>#REF!</v>
      </c>
      <c r="I261" s="324" t="e">
        <f>G261*#REF!</f>
        <v>#REF!</v>
      </c>
    </row>
    <row r="262" spans="1:10" ht="15" customHeight="1" x14ac:dyDescent="0.2">
      <c r="A262" s="240"/>
      <c r="B262" s="249"/>
      <c r="C262" s="50" t="s">
        <v>589</v>
      </c>
      <c r="D262" s="5" t="e">
        <f>#REF!</f>
        <v>#REF!</v>
      </c>
      <c r="E262" s="5">
        <f>E261</f>
        <v>2.4</v>
      </c>
      <c r="F262" s="5" t="e">
        <f>D262*E262</f>
        <v>#REF!</v>
      </c>
      <c r="G262" s="332"/>
      <c r="H262" s="314"/>
      <c r="I262" s="325"/>
    </row>
    <row r="263" spans="1:10" ht="15" customHeight="1" x14ac:dyDescent="0.2">
      <c r="A263" s="241"/>
      <c r="B263" s="250"/>
      <c r="C263" s="50" t="s">
        <v>75</v>
      </c>
      <c r="D263" s="5" t="e">
        <f>#REF!</f>
        <v>#REF!</v>
      </c>
      <c r="E263" s="5">
        <f>E261</f>
        <v>2.4</v>
      </c>
      <c r="F263" s="5" t="e">
        <f>D263*E263</f>
        <v>#REF!</v>
      </c>
      <c r="G263" s="312"/>
      <c r="H263" s="315"/>
      <c r="I263" s="331"/>
    </row>
    <row r="264" spans="1:10" ht="23.25" customHeight="1" x14ac:dyDescent="0.2">
      <c r="A264" s="259" t="s">
        <v>841</v>
      </c>
      <c r="B264" s="276"/>
      <c r="C264" s="276"/>
      <c r="D264" s="276"/>
      <c r="E264" s="14"/>
      <c r="F264" s="14"/>
      <c r="G264" s="24"/>
      <c r="H264" s="147"/>
      <c r="I264" s="147"/>
    </row>
    <row r="265" spans="1:10" ht="18.75" customHeight="1" x14ac:dyDescent="0.2">
      <c r="A265" s="54" t="s">
        <v>1009</v>
      </c>
      <c r="B265" s="13"/>
      <c r="C265" s="103"/>
      <c r="D265" s="14"/>
      <c r="E265" s="14"/>
      <c r="F265" s="14"/>
      <c r="G265" s="14"/>
      <c r="H265" s="146"/>
      <c r="I265" s="146"/>
    </row>
    <row r="266" spans="1:10" ht="18.75" customHeight="1" x14ac:dyDescent="0.2">
      <c r="A266" s="336" t="s">
        <v>1136</v>
      </c>
      <c r="B266" s="337" t="s">
        <v>1137</v>
      </c>
      <c r="C266" s="161" t="s">
        <v>1047</v>
      </c>
      <c r="D266" s="162" t="e">
        <f>#REF!</f>
        <v>#REF!</v>
      </c>
      <c r="E266" s="162">
        <f>2.88*0+1.45</f>
        <v>1.45</v>
      </c>
      <c r="F266" s="162" t="e">
        <f t="shared" ref="F266:F273" si="10">D266*E266</f>
        <v>#REF!</v>
      </c>
      <c r="G266" s="351" t="e">
        <f>(F266+F267)*#REF!</f>
        <v>#REF!</v>
      </c>
      <c r="H266" s="329" t="e">
        <f>G266*#REF!</f>
        <v>#REF!</v>
      </c>
      <c r="I266" s="327" t="e">
        <f>G266*#REF!</f>
        <v>#REF!</v>
      </c>
      <c r="J266" s="293" t="s">
        <v>1118</v>
      </c>
    </row>
    <row r="267" spans="1:10" ht="18.75" customHeight="1" x14ac:dyDescent="0.2">
      <c r="A267" s="336"/>
      <c r="B267" s="337"/>
      <c r="C267" s="161" t="s">
        <v>75</v>
      </c>
      <c r="D267" s="162" t="e">
        <f>#REF!</f>
        <v>#REF!</v>
      </c>
      <c r="E267" s="162">
        <f>E266</f>
        <v>1.45</v>
      </c>
      <c r="F267" s="162" t="e">
        <f t="shared" si="10"/>
        <v>#REF!</v>
      </c>
      <c r="G267" s="351"/>
      <c r="H267" s="330"/>
      <c r="I267" s="328"/>
      <c r="J267" s="293"/>
    </row>
    <row r="268" spans="1:10" ht="18.75" customHeight="1" x14ac:dyDescent="0.2">
      <c r="A268" s="336" t="s">
        <v>1138</v>
      </c>
      <c r="B268" s="337" t="s">
        <v>1137</v>
      </c>
      <c r="C268" s="161" t="s">
        <v>1047</v>
      </c>
      <c r="D268" s="162" t="e">
        <f>#REF!</f>
        <v>#REF!</v>
      </c>
      <c r="E268" s="162">
        <f>2.8*0+1.75</f>
        <v>1.75</v>
      </c>
      <c r="F268" s="162" t="e">
        <f t="shared" si="10"/>
        <v>#REF!</v>
      </c>
      <c r="G268" s="351" t="e">
        <f>(F268+F269)*#REF!</f>
        <v>#REF!</v>
      </c>
      <c r="H268" s="329" t="e">
        <f>G268*#REF!</f>
        <v>#REF!</v>
      </c>
      <c r="I268" s="327" t="e">
        <f>G268*#REF!</f>
        <v>#REF!</v>
      </c>
      <c r="J268" s="293"/>
    </row>
    <row r="269" spans="1:10" ht="18.75" customHeight="1" x14ac:dyDescent="0.2">
      <c r="A269" s="336"/>
      <c r="B269" s="337"/>
      <c r="C269" s="161" t="s">
        <v>75</v>
      </c>
      <c r="D269" s="162" t="e">
        <f>#REF!</f>
        <v>#REF!</v>
      </c>
      <c r="E269" s="162">
        <f>E268</f>
        <v>1.75</v>
      </c>
      <c r="F269" s="162" t="e">
        <f t="shared" si="10"/>
        <v>#REF!</v>
      </c>
      <c r="G269" s="351"/>
      <c r="H269" s="330"/>
      <c r="I269" s="328"/>
      <c r="J269" s="293"/>
    </row>
    <row r="270" spans="1:10" ht="18.75" customHeight="1" x14ac:dyDescent="0.2">
      <c r="A270" s="336" t="s">
        <v>1139</v>
      </c>
      <c r="B270" s="337" t="s">
        <v>1140</v>
      </c>
      <c r="C270" s="161" t="s">
        <v>1047</v>
      </c>
      <c r="D270" s="162" t="e">
        <f>#REF!</f>
        <v>#REF!</v>
      </c>
      <c r="E270" s="162">
        <f>70/60*0+0.55</f>
        <v>0.55000000000000004</v>
      </c>
      <c r="F270" s="162" t="e">
        <f t="shared" si="10"/>
        <v>#REF!</v>
      </c>
      <c r="G270" s="351" t="e">
        <f>(F270+F271)*#REF!</f>
        <v>#REF!</v>
      </c>
      <c r="H270" s="329" t="e">
        <f>G270*#REF!</f>
        <v>#REF!</v>
      </c>
      <c r="I270" s="327" t="e">
        <f>G270*#REF!</f>
        <v>#REF!</v>
      </c>
      <c r="J270" s="293"/>
    </row>
    <row r="271" spans="1:10" ht="18.75" customHeight="1" x14ac:dyDescent="0.2">
      <c r="A271" s="336"/>
      <c r="B271" s="337"/>
      <c r="C271" s="161" t="s">
        <v>75</v>
      </c>
      <c r="D271" s="162" t="e">
        <f>#REF!</f>
        <v>#REF!</v>
      </c>
      <c r="E271" s="162">
        <f>E270</f>
        <v>0.55000000000000004</v>
      </c>
      <c r="F271" s="162" t="e">
        <f t="shared" si="10"/>
        <v>#REF!</v>
      </c>
      <c r="G271" s="351"/>
      <c r="H271" s="330"/>
      <c r="I271" s="328"/>
      <c r="J271" s="293"/>
    </row>
    <row r="272" spans="1:10" ht="18.75" customHeight="1" x14ac:dyDescent="0.2">
      <c r="A272" s="336" t="s">
        <v>1141</v>
      </c>
      <c r="B272" s="337" t="s">
        <v>1140</v>
      </c>
      <c r="C272" s="161" t="s">
        <v>1047</v>
      </c>
      <c r="D272" s="162" t="e">
        <f>#REF!</f>
        <v>#REF!</v>
      </c>
      <c r="E272" s="162">
        <f>1.09*0+0.9</f>
        <v>0.9</v>
      </c>
      <c r="F272" s="162" t="e">
        <f t="shared" si="10"/>
        <v>#REF!</v>
      </c>
      <c r="G272" s="351" t="e">
        <f>(F272+F273)*#REF!</f>
        <v>#REF!</v>
      </c>
      <c r="H272" s="329" t="e">
        <f>G272*#REF!</f>
        <v>#REF!</v>
      </c>
      <c r="I272" s="327" t="e">
        <f>G272*#REF!</f>
        <v>#REF!</v>
      </c>
      <c r="J272" s="293"/>
    </row>
    <row r="273" spans="1:10" ht="18.75" customHeight="1" x14ac:dyDescent="0.2">
      <c r="A273" s="336"/>
      <c r="B273" s="337"/>
      <c r="C273" s="161" t="s">
        <v>75</v>
      </c>
      <c r="D273" s="162" t="e">
        <f>#REF!</f>
        <v>#REF!</v>
      </c>
      <c r="E273" s="162">
        <f>E272</f>
        <v>0.9</v>
      </c>
      <c r="F273" s="162" t="e">
        <f t="shared" si="10"/>
        <v>#REF!</v>
      </c>
      <c r="G273" s="351"/>
      <c r="H273" s="330"/>
      <c r="I273" s="328"/>
      <c r="J273" s="293"/>
    </row>
    <row r="274" spans="1:10" ht="14.25" customHeight="1" x14ac:dyDescent="0.2"/>
    <row r="275" spans="1:10" ht="21" customHeight="1" x14ac:dyDescent="0.2">
      <c r="A275" s="25" t="s">
        <v>0</v>
      </c>
      <c r="H275" s="84"/>
    </row>
    <row r="276" spans="1:10" ht="21" customHeight="1" x14ac:dyDescent="0.2">
      <c r="A276" s="1" t="s">
        <v>492</v>
      </c>
    </row>
    <row r="277" spans="1:10" ht="38.25" customHeight="1" x14ac:dyDescent="0.2">
      <c r="A277" s="33" t="s">
        <v>493</v>
      </c>
      <c r="B277" s="6" t="s">
        <v>873</v>
      </c>
      <c r="C277" s="50" t="s">
        <v>296</v>
      </c>
      <c r="D277" s="5" t="e">
        <f>#REF!</f>
        <v>#REF!</v>
      </c>
      <c r="E277" s="27">
        <v>15</v>
      </c>
      <c r="F277" s="5" t="e">
        <f>D277*E277</f>
        <v>#REF!</v>
      </c>
      <c r="G277" s="5" t="e">
        <f>F277*#REF!</f>
        <v>#REF!</v>
      </c>
      <c r="H277" s="131" t="e">
        <f>G277*#REF!</f>
        <v>#REF!</v>
      </c>
      <c r="I277" s="132" t="e">
        <f>G277*#REF!</f>
        <v>#REF!</v>
      </c>
    </row>
    <row r="278" spans="1:10" ht="18" customHeight="1" x14ac:dyDescent="0.2">
      <c r="A278" s="46" t="s">
        <v>96</v>
      </c>
      <c r="B278" s="13"/>
      <c r="C278" s="103"/>
      <c r="D278" s="14"/>
      <c r="E278" s="14"/>
      <c r="F278" s="14"/>
      <c r="G278" s="14"/>
      <c r="H278" s="146"/>
      <c r="I278" s="146"/>
    </row>
    <row r="279" spans="1:10" ht="30.75" customHeight="1" x14ac:dyDescent="0.2">
      <c r="A279" s="48" t="s">
        <v>763</v>
      </c>
      <c r="B279" s="30" t="s">
        <v>121</v>
      </c>
      <c r="C279" s="98" t="s">
        <v>296</v>
      </c>
      <c r="D279" s="31" t="e">
        <f>#REF!</f>
        <v>#REF!</v>
      </c>
      <c r="E279" s="31">
        <v>5</v>
      </c>
      <c r="F279" s="31" t="e">
        <f>D279*E279</f>
        <v>#REF!</v>
      </c>
      <c r="G279" s="31" t="e">
        <f>F279*#REF!</f>
        <v>#REF!</v>
      </c>
      <c r="H279" s="135" t="e">
        <f>G279*#REF!</f>
        <v>#REF!</v>
      </c>
      <c r="I279" s="136" t="e">
        <f>G279*#REF!</f>
        <v>#REF!</v>
      </c>
    </row>
    <row r="280" spans="1:10" ht="18" customHeight="1" x14ac:dyDescent="0.2">
      <c r="A280" s="46" t="s">
        <v>96</v>
      </c>
      <c r="B280" s="13"/>
      <c r="C280" s="103"/>
      <c r="D280" s="14"/>
      <c r="E280" s="14"/>
      <c r="F280" s="14"/>
      <c r="G280" s="14"/>
      <c r="H280" s="146"/>
      <c r="I280" s="146"/>
    </row>
    <row r="281" spans="1:10" ht="36" customHeight="1" x14ac:dyDescent="0.2">
      <c r="A281" s="48" t="s">
        <v>947</v>
      </c>
      <c r="B281" s="28" t="s">
        <v>874</v>
      </c>
      <c r="C281" s="97" t="s">
        <v>296</v>
      </c>
      <c r="D281" s="29" t="e">
        <f>#REF!</f>
        <v>#REF!</v>
      </c>
      <c r="E281" s="29">
        <v>4.5</v>
      </c>
      <c r="F281" s="29" t="e">
        <f>D281*E281</f>
        <v>#REF!</v>
      </c>
      <c r="G281" s="29" t="e">
        <f>F281*#REF!</f>
        <v>#REF!</v>
      </c>
      <c r="H281" s="144" t="e">
        <f>G281*#REF!</f>
        <v>#REF!</v>
      </c>
      <c r="I281" s="145" t="e">
        <f>G281*#REF!</f>
        <v>#REF!</v>
      </c>
    </row>
    <row r="282" spans="1:10" ht="21" customHeight="1" x14ac:dyDescent="0.2">
      <c r="A282" s="46" t="s">
        <v>1084</v>
      </c>
      <c r="B282" s="120"/>
      <c r="C282" s="103"/>
      <c r="D282" s="14"/>
      <c r="E282" s="14"/>
      <c r="F282" s="14"/>
      <c r="G282" s="14"/>
      <c r="H282" s="146"/>
      <c r="I282" s="146"/>
    </row>
    <row r="283" spans="1:10" ht="36.75" customHeight="1" x14ac:dyDescent="0.2">
      <c r="A283" s="33" t="s">
        <v>764</v>
      </c>
      <c r="B283" s="30" t="s">
        <v>295</v>
      </c>
      <c r="C283" s="97" t="s">
        <v>296</v>
      </c>
      <c r="D283" s="31" t="e">
        <f>#REF!</f>
        <v>#REF!</v>
      </c>
      <c r="E283" s="29">
        <v>1</v>
      </c>
      <c r="F283" s="29" t="e">
        <f>D283*E283</f>
        <v>#REF!</v>
      </c>
      <c r="G283" s="31" t="e">
        <f>F283*#REF!</f>
        <v>#REF!</v>
      </c>
      <c r="H283" s="135" t="e">
        <f>G283*#REF!</f>
        <v>#REF!</v>
      </c>
      <c r="I283" s="136" t="e">
        <f>G283*#REF!</f>
        <v>#REF!</v>
      </c>
    </row>
    <row r="284" spans="1:10" ht="33" customHeight="1" x14ac:dyDescent="0.2">
      <c r="A284" s="33" t="s">
        <v>765</v>
      </c>
      <c r="B284" s="6" t="s">
        <v>874</v>
      </c>
      <c r="C284" s="50" t="s">
        <v>296</v>
      </c>
      <c r="D284" s="5" t="e">
        <f>#REF!</f>
        <v>#REF!</v>
      </c>
      <c r="E284" s="5">
        <v>1.5</v>
      </c>
      <c r="F284" s="5" t="e">
        <f>D284*E284</f>
        <v>#REF!</v>
      </c>
      <c r="G284" s="5" t="e">
        <f>F284*#REF!</f>
        <v>#REF!</v>
      </c>
      <c r="H284" s="131" t="e">
        <f>G284*#REF!</f>
        <v>#REF!</v>
      </c>
      <c r="I284" s="132" t="e">
        <f>G284*#REF!</f>
        <v>#REF!</v>
      </c>
    </row>
    <row r="285" spans="1:10" ht="36" customHeight="1" x14ac:dyDescent="0.2">
      <c r="A285" s="32" t="s">
        <v>766</v>
      </c>
      <c r="B285" s="26" t="s">
        <v>295</v>
      </c>
      <c r="C285" s="52" t="s">
        <v>296</v>
      </c>
      <c r="D285" s="27" t="e">
        <f>#REF!</f>
        <v>#REF!</v>
      </c>
      <c r="E285" s="27">
        <v>10</v>
      </c>
      <c r="F285" s="27" t="e">
        <f>D285*E285</f>
        <v>#REF!</v>
      </c>
      <c r="G285" s="27" t="e">
        <f>F285*#REF!</f>
        <v>#REF!</v>
      </c>
      <c r="H285" s="133" t="e">
        <f>G285*#REF!</f>
        <v>#REF!</v>
      </c>
      <c r="I285" s="134"/>
    </row>
    <row r="286" spans="1:10" ht="18.75" customHeight="1" x14ac:dyDescent="0.2">
      <c r="A286" s="46" t="s">
        <v>97</v>
      </c>
      <c r="B286" s="13"/>
      <c r="C286" s="103"/>
      <c r="D286" s="14"/>
      <c r="E286" s="14"/>
      <c r="F286" s="14"/>
      <c r="G286" s="14"/>
      <c r="H286" s="146"/>
      <c r="I286" s="146"/>
    </row>
    <row r="287" spans="1:10" ht="35.25" customHeight="1" x14ac:dyDescent="0.2">
      <c r="A287" s="32" t="s">
        <v>767</v>
      </c>
      <c r="B287" s="26" t="s">
        <v>295</v>
      </c>
      <c r="C287" s="52" t="s">
        <v>296</v>
      </c>
      <c r="D287" s="27" t="e">
        <f>#REF!</f>
        <v>#REF!</v>
      </c>
      <c r="E287" s="4">
        <v>5</v>
      </c>
      <c r="F287" s="27" t="e">
        <f>D287*E287</f>
        <v>#REF!</v>
      </c>
      <c r="G287" s="27" t="e">
        <f>F287*#REF!</f>
        <v>#REF!</v>
      </c>
      <c r="H287" s="133" t="e">
        <f>G287*#REF!</f>
        <v>#REF!</v>
      </c>
      <c r="I287" s="134"/>
    </row>
    <row r="288" spans="1:10" ht="17.25" customHeight="1" x14ac:dyDescent="0.2">
      <c r="A288" s="46" t="s">
        <v>97</v>
      </c>
      <c r="B288" s="13"/>
      <c r="C288" s="103"/>
      <c r="D288" s="14"/>
      <c r="E288" s="14"/>
      <c r="F288" s="14"/>
      <c r="G288" s="14"/>
      <c r="H288" s="146"/>
      <c r="I288" s="146"/>
    </row>
    <row r="289" spans="1:9" ht="36" customHeight="1" x14ac:dyDescent="0.2">
      <c r="A289" s="34" t="s">
        <v>50</v>
      </c>
      <c r="B289" s="26" t="s">
        <v>295</v>
      </c>
      <c r="C289" s="97" t="s">
        <v>296</v>
      </c>
      <c r="D289" s="27" t="e">
        <f>#REF!</f>
        <v>#REF!</v>
      </c>
      <c r="E289" s="29">
        <v>3</v>
      </c>
      <c r="F289" s="5" t="e">
        <f>D289*E289</f>
        <v>#REF!</v>
      </c>
      <c r="G289" s="5" t="e">
        <f>F289*#REF!</f>
        <v>#REF!</v>
      </c>
      <c r="H289" s="131" t="e">
        <f>G289*#REF!</f>
        <v>#REF!</v>
      </c>
      <c r="I289" s="132" t="e">
        <f>G289*#REF!</f>
        <v>#REF!</v>
      </c>
    </row>
    <row r="290" spans="1:9" ht="50.25" customHeight="1" x14ac:dyDescent="0.2">
      <c r="A290" s="33" t="s">
        <v>1149</v>
      </c>
      <c r="B290" s="26" t="s">
        <v>295</v>
      </c>
      <c r="C290" s="50" t="s">
        <v>296</v>
      </c>
      <c r="D290" s="5" t="e">
        <f>#REF!</f>
        <v>#REF!</v>
      </c>
      <c r="E290" s="5">
        <v>8</v>
      </c>
      <c r="F290" s="5" t="e">
        <f>D290*E290</f>
        <v>#REF!</v>
      </c>
      <c r="G290" s="5" t="e">
        <f>F290*#REF!</f>
        <v>#REF!</v>
      </c>
      <c r="H290" s="131" t="e">
        <f>G290*#REF!</f>
        <v>#REF!</v>
      </c>
      <c r="I290" s="132"/>
    </row>
    <row r="291" spans="1:9" ht="58.5" customHeight="1" x14ac:dyDescent="0.2">
      <c r="A291" s="34" t="s">
        <v>218</v>
      </c>
      <c r="B291" s="26" t="s">
        <v>295</v>
      </c>
      <c r="C291" s="97" t="s">
        <v>296</v>
      </c>
      <c r="D291" s="27" t="e">
        <f>#REF!</f>
        <v>#REF!</v>
      </c>
      <c r="E291" s="29">
        <v>4</v>
      </c>
      <c r="F291" s="5" t="e">
        <f>D291*E291</f>
        <v>#REF!</v>
      </c>
      <c r="G291" s="5" t="e">
        <f>F291*#REF!</f>
        <v>#REF!</v>
      </c>
      <c r="H291" s="131" t="e">
        <f>G291*#REF!</f>
        <v>#REF!</v>
      </c>
      <c r="I291" s="132"/>
    </row>
    <row r="292" spans="1:9" ht="21" customHeight="1" x14ac:dyDescent="0.2">
      <c r="A292" s="54" t="s">
        <v>518</v>
      </c>
      <c r="B292" s="13"/>
      <c r="C292" s="103"/>
      <c r="D292" s="14"/>
      <c r="E292" s="14"/>
      <c r="F292" s="14"/>
      <c r="G292" s="14"/>
      <c r="H292" s="146"/>
      <c r="I292" s="146"/>
    </row>
    <row r="293" spans="1:9" ht="44.25" customHeight="1" x14ac:dyDescent="0.2">
      <c r="A293" s="33" t="s">
        <v>219</v>
      </c>
      <c r="B293" s="6" t="s">
        <v>981</v>
      </c>
      <c r="C293" s="50" t="s">
        <v>296</v>
      </c>
      <c r="D293" s="5" t="e">
        <f>#REF!</f>
        <v>#REF!</v>
      </c>
      <c r="E293" s="5">
        <v>4</v>
      </c>
      <c r="F293" s="5" t="e">
        <f>D293*E293</f>
        <v>#REF!</v>
      </c>
      <c r="G293" s="5" t="e">
        <f>F293*#REF!</f>
        <v>#REF!</v>
      </c>
      <c r="H293" s="131" t="e">
        <f>G293*#REF!</f>
        <v>#REF!</v>
      </c>
      <c r="I293" s="132"/>
    </row>
    <row r="294" spans="1:9" ht="48" customHeight="1" x14ac:dyDescent="0.2">
      <c r="A294" s="34" t="s">
        <v>220</v>
      </c>
      <c r="B294" s="28" t="s">
        <v>295</v>
      </c>
      <c r="C294" s="52" t="s">
        <v>296</v>
      </c>
      <c r="D294" s="27" t="e">
        <f>#REF!</f>
        <v>#REF!</v>
      </c>
      <c r="E294" s="27">
        <v>2</v>
      </c>
      <c r="F294" s="27" t="e">
        <f>D294*E294</f>
        <v>#REF!</v>
      </c>
      <c r="G294" s="27" t="e">
        <f>F294*#REF!</f>
        <v>#REF!</v>
      </c>
      <c r="H294" s="133"/>
      <c r="I294" s="134" t="e">
        <f>G294*#REF!</f>
        <v>#REF!</v>
      </c>
    </row>
    <row r="295" spans="1:9" ht="18.75" customHeight="1" x14ac:dyDescent="0.2">
      <c r="A295" s="54" t="s">
        <v>519</v>
      </c>
      <c r="B295" s="13"/>
      <c r="C295" s="103"/>
      <c r="D295" s="14"/>
      <c r="E295" s="14"/>
      <c r="F295" s="14"/>
      <c r="G295" s="14"/>
      <c r="H295" s="146"/>
      <c r="I295" s="146"/>
    </row>
    <row r="296" spans="1:9" ht="18.75" customHeight="1" x14ac:dyDescent="0.2">
      <c r="A296" s="55" t="s">
        <v>221</v>
      </c>
      <c r="B296" s="30" t="s">
        <v>202</v>
      </c>
      <c r="C296" s="98" t="s">
        <v>296</v>
      </c>
      <c r="D296" s="31" t="e">
        <f>#REF!</f>
        <v>#REF!</v>
      </c>
      <c r="E296" s="31">
        <v>0.6</v>
      </c>
      <c r="F296" s="31" t="e">
        <f>D296*E296</f>
        <v>#REF!</v>
      </c>
      <c r="G296" s="31" t="e">
        <f>F296*#REF!</f>
        <v>#REF!</v>
      </c>
      <c r="H296" s="135" t="e">
        <f>G296*#REF!</f>
        <v>#REF!</v>
      </c>
      <c r="I296" s="136" t="e">
        <f>G296*#REF!</f>
        <v>#REF!</v>
      </c>
    </row>
    <row r="297" spans="1:9" ht="34.5" customHeight="1" x14ac:dyDescent="0.2">
      <c r="A297" s="33" t="s">
        <v>1010</v>
      </c>
      <c r="B297" s="6" t="s">
        <v>190</v>
      </c>
      <c r="C297" s="50" t="s">
        <v>296</v>
      </c>
      <c r="D297" s="5" t="e">
        <f>#REF!</f>
        <v>#REF!</v>
      </c>
      <c r="E297" s="5">
        <v>1</v>
      </c>
      <c r="F297" s="5" t="e">
        <f>D297*E297</f>
        <v>#REF!</v>
      </c>
      <c r="G297" s="5" t="e">
        <f>F297*#REF!</f>
        <v>#REF!</v>
      </c>
      <c r="H297" s="131" t="e">
        <f>G297*#REF!</f>
        <v>#REF!</v>
      </c>
      <c r="I297" s="132" t="e">
        <f>G297*#REF!</f>
        <v>#REF!</v>
      </c>
    </row>
    <row r="298" spans="1:9" ht="33" customHeight="1" x14ac:dyDescent="0.2">
      <c r="A298" s="33" t="s">
        <v>172</v>
      </c>
      <c r="B298" s="6" t="s">
        <v>190</v>
      </c>
      <c r="C298" s="50" t="s">
        <v>296</v>
      </c>
      <c r="D298" s="27" t="e">
        <f>#REF!</f>
        <v>#REF!</v>
      </c>
      <c r="E298" s="5">
        <v>1</v>
      </c>
      <c r="F298" s="5" t="e">
        <f>D298*E298</f>
        <v>#REF!</v>
      </c>
      <c r="G298" s="5" t="e">
        <f>F298*#REF!</f>
        <v>#REF!</v>
      </c>
      <c r="H298" s="131" t="e">
        <f>G298*#REF!</f>
        <v>#REF!</v>
      </c>
      <c r="I298" s="132" t="e">
        <f>G298*#REF!</f>
        <v>#REF!</v>
      </c>
    </row>
    <row r="299" spans="1:9" ht="34.5" customHeight="1" x14ac:dyDescent="0.2">
      <c r="A299" s="33" t="s">
        <v>555</v>
      </c>
      <c r="B299" s="6" t="s">
        <v>295</v>
      </c>
      <c r="C299" s="50" t="s">
        <v>296</v>
      </c>
      <c r="D299" s="27" t="e">
        <f>#REF!</f>
        <v>#REF!</v>
      </c>
      <c r="E299" s="5">
        <v>5</v>
      </c>
      <c r="F299" s="5" t="e">
        <f>D299*E299</f>
        <v>#REF!</v>
      </c>
      <c r="G299" s="5" t="e">
        <f>F299*#REF!</f>
        <v>#REF!</v>
      </c>
      <c r="H299" s="131" t="e">
        <f>G299*#REF!</f>
        <v>#REF!</v>
      </c>
      <c r="I299" s="132" t="e">
        <f>G299*#REF!</f>
        <v>#REF!</v>
      </c>
    </row>
    <row r="300" spans="1:9" ht="28.5" customHeight="1" x14ac:dyDescent="0.2">
      <c r="A300" s="33" t="s">
        <v>520</v>
      </c>
      <c r="B300" s="6"/>
      <c r="C300" s="50"/>
      <c r="D300" s="27"/>
      <c r="E300" s="5"/>
      <c r="F300" s="5"/>
      <c r="G300" s="5"/>
      <c r="H300" s="131"/>
      <c r="I300" s="132"/>
    </row>
    <row r="301" spans="1:9" ht="34.5" customHeight="1" x14ac:dyDescent="0.2">
      <c r="A301" s="33" t="s">
        <v>1085</v>
      </c>
      <c r="B301" s="6" t="s">
        <v>295</v>
      </c>
      <c r="C301" s="50" t="s">
        <v>296</v>
      </c>
      <c r="D301" s="27" t="e">
        <f>#REF!</f>
        <v>#REF!</v>
      </c>
      <c r="E301" s="5">
        <v>3</v>
      </c>
      <c r="F301" s="5" t="e">
        <f t="shared" ref="F301:F306" si="11">D301*E301</f>
        <v>#REF!</v>
      </c>
      <c r="G301" s="5" t="e">
        <f>F301*#REF!</f>
        <v>#REF!</v>
      </c>
      <c r="H301" s="131" t="e">
        <f>G301*#REF!</f>
        <v>#REF!</v>
      </c>
      <c r="I301" s="132" t="e">
        <f>G301*#REF!</f>
        <v>#REF!</v>
      </c>
    </row>
    <row r="302" spans="1:9" s="56" customFormat="1" ht="26.25" customHeight="1" x14ac:dyDescent="0.2">
      <c r="A302" s="33" t="s">
        <v>510</v>
      </c>
      <c r="B302" s="26" t="s">
        <v>295</v>
      </c>
      <c r="C302" s="16" t="s">
        <v>296</v>
      </c>
      <c r="D302" s="27" t="e">
        <f>#REF!</f>
        <v>#REF!</v>
      </c>
      <c r="E302" s="49">
        <v>4</v>
      </c>
      <c r="F302" s="49" t="e">
        <f t="shared" si="11"/>
        <v>#REF!</v>
      </c>
      <c r="G302" s="49" t="e">
        <f>F302*#REF!</f>
        <v>#REF!</v>
      </c>
      <c r="H302" s="148" t="e">
        <f>G302*#REF!</f>
        <v>#REF!</v>
      </c>
      <c r="I302" s="132"/>
    </row>
    <row r="303" spans="1:9" ht="29.25" customHeight="1" x14ac:dyDescent="0.2">
      <c r="A303" s="33" t="s">
        <v>511</v>
      </c>
      <c r="B303" s="6" t="s">
        <v>295</v>
      </c>
      <c r="C303" s="16" t="s">
        <v>296</v>
      </c>
      <c r="D303" s="5" t="e">
        <f>#REF!</f>
        <v>#REF!</v>
      </c>
      <c r="E303" s="5">
        <v>1</v>
      </c>
      <c r="F303" s="5" t="e">
        <f t="shared" si="11"/>
        <v>#REF!</v>
      </c>
      <c r="G303" s="5" t="e">
        <f>F303*#REF!</f>
        <v>#REF!</v>
      </c>
      <c r="H303" s="131" t="e">
        <f>G303*#REF!</f>
        <v>#REF!</v>
      </c>
      <c r="I303" s="132" t="e">
        <f>G303*#REF!</f>
        <v>#REF!</v>
      </c>
    </row>
    <row r="304" spans="1:9" ht="47.25" customHeight="1" x14ac:dyDescent="0.2">
      <c r="A304" s="34" t="s">
        <v>512</v>
      </c>
      <c r="B304" s="26" t="s">
        <v>295</v>
      </c>
      <c r="C304" s="97" t="s">
        <v>296</v>
      </c>
      <c r="D304" s="27" t="e">
        <f>#REF!</f>
        <v>#REF!</v>
      </c>
      <c r="E304" s="29">
        <v>4.5999999999999996</v>
      </c>
      <c r="F304" s="5" t="e">
        <f t="shared" si="11"/>
        <v>#REF!</v>
      </c>
      <c r="G304" s="5" t="e">
        <f>F304*#REF!</f>
        <v>#REF!</v>
      </c>
      <c r="H304" s="131" t="e">
        <f>G304*#REF!</f>
        <v>#REF!</v>
      </c>
      <c r="I304" s="132"/>
    </row>
    <row r="305" spans="1:9" ht="48.75" customHeight="1" x14ac:dyDescent="0.2">
      <c r="A305" s="33" t="s">
        <v>837</v>
      </c>
      <c r="B305" s="26" t="s">
        <v>295</v>
      </c>
      <c r="C305" s="50" t="s">
        <v>296</v>
      </c>
      <c r="D305" s="27" t="e">
        <f>#REF!</f>
        <v>#REF!</v>
      </c>
      <c r="E305" s="5">
        <v>3</v>
      </c>
      <c r="F305" s="5" t="e">
        <f t="shared" si="11"/>
        <v>#REF!</v>
      </c>
      <c r="G305" s="5" t="e">
        <f>F305*#REF!</f>
        <v>#REF!</v>
      </c>
      <c r="H305" s="131" t="e">
        <f>G305*#REF!</f>
        <v>#REF!</v>
      </c>
      <c r="I305" s="132"/>
    </row>
    <row r="306" spans="1:9" ht="38.25" customHeight="1" x14ac:dyDescent="0.2">
      <c r="A306" s="33" t="s">
        <v>758</v>
      </c>
      <c r="B306" s="6" t="s">
        <v>295</v>
      </c>
      <c r="C306" s="50" t="s">
        <v>296</v>
      </c>
      <c r="D306" s="5" t="e">
        <f>#REF!</f>
        <v>#REF!</v>
      </c>
      <c r="E306" s="5">
        <v>1</v>
      </c>
      <c r="F306" s="5" t="e">
        <f t="shared" si="11"/>
        <v>#REF!</v>
      </c>
      <c r="G306" s="5" t="e">
        <f>F306*#REF!</f>
        <v>#REF!</v>
      </c>
      <c r="H306" s="131"/>
      <c r="I306" s="132" t="e">
        <f>G306*#REF!</f>
        <v>#REF!</v>
      </c>
    </row>
    <row r="307" spans="1:9" ht="9" customHeight="1" x14ac:dyDescent="0.2">
      <c r="A307" s="17"/>
    </row>
    <row r="308" spans="1:9" ht="23.25" customHeight="1" x14ac:dyDescent="0.2">
      <c r="A308" s="1" t="s">
        <v>1086</v>
      </c>
    </row>
    <row r="309" spans="1:9" ht="38.25" customHeight="1" x14ac:dyDescent="0.2">
      <c r="A309" s="33" t="s">
        <v>234</v>
      </c>
      <c r="B309" s="6" t="s">
        <v>833</v>
      </c>
      <c r="C309" s="105" t="s">
        <v>980</v>
      </c>
      <c r="D309" s="5" t="e">
        <f>#REF!</f>
        <v>#REF!</v>
      </c>
      <c r="E309" s="5">
        <v>2.65</v>
      </c>
      <c r="F309" s="5" t="e">
        <f>D309*E309</f>
        <v>#REF!</v>
      </c>
      <c r="G309" s="5" t="e">
        <f>F309*#REF!</f>
        <v>#REF!</v>
      </c>
      <c r="H309" s="131" t="e">
        <f>G309*#REF!</f>
        <v>#REF!</v>
      </c>
      <c r="I309" s="132" t="e">
        <f>G309*#REF!</f>
        <v>#REF!</v>
      </c>
    </row>
    <row r="310" spans="1:9" ht="12.75" customHeight="1" x14ac:dyDescent="0.2">
      <c r="A310" s="57" t="s">
        <v>28</v>
      </c>
      <c r="B310" s="6"/>
      <c r="C310" s="50"/>
      <c r="D310" s="5"/>
      <c r="E310" s="5"/>
      <c r="F310" s="5"/>
      <c r="G310" s="5"/>
      <c r="H310" s="131"/>
      <c r="I310" s="132"/>
    </row>
    <row r="311" spans="1:9" ht="23.25" customHeight="1" x14ac:dyDescent="0.2">
      <c r="A311" s="58" t="s">
        <v>667</v>
      </c>
      <c r="B311" s="6" t="s">
        <v>833</v>
      </c>
      <c r="C311" s="105" t="s">
        <v>980</v>
      </c>
      <c r="D311" s="5" t="e">
        <f>#REF!</f>
        <v>#REF!</v>
      </c>
      <c r="E311" s="5">
        <v>0.35</v>
      </c>
      <c r="F311" s="5" t="e">
        <f>D311*E311</f>
        <v>#REF!</v>
      </c>
      <c r="G311" s="5" t="e">
        <f>F311*#REF!</f>
        <v>#REF!</v>
      </c>
      <c r="H311" s="131" t="e">
        <f>G311*#REF!</f>
        <v>#REF!</v>
      </c>
      <c r="I311" s="132" t="e">
        <f>G311*#REF!</f>
        <v>#REF!</v>
      </c>
    </row>
    <row r="312" spans="1:9" ht="21" customHeight="1" x14ac:dyDescent="0.2">
      <c r="A312" s="58" t="s">
        <v>668</v>
      </c>
      <c r="B312" s="6" t="s">
        <v>833</v>
      </c>
      <c r="C312" s="105" t="s">
        <v>980</v>
      </c>
      <c r="D312" s="5" t="e">
        <f>#REF!</f>
        <v>#REF!</v>
      </c>
      <c r="E312" s="5">
        <v>0.5</v>
      </c>
      <c r="F312" s="5" t="e">
        <f>D312*E312</f>
        <v>#REF!</v>
      </c>
      <c r="G312" s="5" t="e">
        <f>F312*#REF!</f>
        <v>#REF!</v>
      </c>
      <c r="H312" s="131" t="e">
        <f>G312*#REF!</f>
        <v>#REF!</v>
      </c>
      <c r="I312" s="132" t="e">
        <f>G312*#REF!</f>
        <v>#REF!</v>
      </c>
    </row>
    <row r="313" spans="1:9" ht="20.25" customHeight="1" x14ac:dyDescent="0.2">
      <c r="A313" s="59" t="s">
        <v>339</v>
      </c>
      <c r="B313" s="6" t="s">
        <v>833</v>
      </c>
      <c r="C313" s="105" t="s">
        <v>980</v>
      </c>
      <c r="D313" s="5" t="e">
        <f>#REF!</f>
        <v>#REF!</v>
      </c>
      <c r="E313" s="5">
        <v>0.72</v>
      </c>
      <c r="F313" s="5" t="e">
        <f>D313*E313</f>
        <v>#REF!</v>
      </c>
      <c r="G313" s="5" t="e">
        <f>F313*#REF!</f>
        <v>#REF!</v>
      </c>
      <c r="H313" s="131" t="e">
        <f>G313*#REF!</f>
        <v>#REF!</v>
      </c>
      <c r="I313" s="132" t="e">
        <f>G313*#REF!</f>
        <v>#REF!</v>
      </c>
    </row>
    <row r="314" spans="1:9" ht="24" x14ac:dyDescent="0.2">
      <c r="A314" s="58" t="s">
        <v>669</v>
      </c>
      <c r="B314" s="6" t="s">
        <v>833</v>
      </c>
      <c r="C314" s="105" t="s">
        <v>980</v>
      </c>
      <c r="D314" s="5" t="e">
        <f>#REF!</f>
        <v>#REF!</v>
      </c>
      <c r="E314" s="5">
        <v>1.08</v>
      </c>
      <c r="F314" s="5" t="e">
        <f>D314*E314</f>
        <v>#REF!</v>
      </c>
      <c r="G314" s="5" t="e">
        <f>F314*#REF!</f>
        <v>#REF!</v>
      </c>
      <c r="H314" s="131" t="e">
        <f>G314*#REF!</f>
        <v>#REF!</v>
      </c>
      <c r="I314" s="132" t="e">
        <f>G314*#REF!</f>
        <v>#REF!</v>
      </c>
    </row>
    <row r="315" spans="1:9" ht="26.25" customHeight="1" x14ac:dyDescent="0.2">
      <c r="A315" s="33" t="s">
        <v>216</v>
      </c>
      <c r="B315" s="6" t="s">
        <v>833</v>
      </c>
      <c r="C315" s="105" t="s">
        <v>980</v>
      </c>
      <c r="D315" s="5" t="e">
        <f>#REF!</f>
        <v>#REF!</v>
      </c>
      <c r="E315" s="5">
        <v>3.37</v>
      </c>
      <c r="F315" s="5" t="e">
        <f>D315*E315</f>
        <v>#REF!</v>
      </c>
      <c r="G315" s="5" t="e">
        <f>F315*#REF!</f>
        <v>#REF!</v>
      </c>
      <c r="H315" s="131" t="e">
        <f>G315*#REF!</f>
        <v>#REF!</v>
      </c>
      <c r="I315" s="132" t="e">
        <f>G315*#REF!</f>
        <v>#REF!</v>
      </c>
    </row>
    <row r="316" spans="1:9" x14ac:dyDescent="0.2">
      <c r="A316" s="57" t="s">
        <v>28</v>
      </c>
      <c r="B316" s="6"/>
      <c r="C316" s="50"/>
      <c r="D316" s="5"/>
      <c r="E316" s="5"/>
      <c r="F316" s="5"/>
      <c r="G316" s="5"/>
      <c r="H316" s="131"/>
      <c r="I316" s="132"/>
    </row>
    <row r="317" spans="1:9" ht="24" x14ac:dyDescent="0.2">
      <c r="A317" s="58" t="s">
        <v>667</v>
      </c>
      <c r="B317" s="6" t="s">
        <v>833</v>
      </c>
      <c r="C317" s="105" t="s">
        <v>980</v>
      </c>
      <c r="D317" s="5" t="e">
        <f>#REF!</f>
        <v>#REF!</v>
      </c>
      <c r="E317" s="5">
        <v>0.35</v>
      </c>
      <c r="F317" s="5" t="e">
        <f>D317*E317</f>
        <v>#REF!</v>
      </c>
      <c r="G317" s="5" t="e">
        <f>F317*#REF!</f>
        <v>#REF!</v>
      </c>
      <c r="H317" s="131" t="e">
        <f>G317*#REF!</f>
        <v>#REF!</v>
      </c>
      <c r="I317" s="132" t="e">
        <f>G317*#REF!</f>
        <v>#REF!</v>
      </c>
    </row>
    <row r="318" spans="1:9" ht="24" x14ac:dyDescent="0.2">
      <c r="A318" s="58" t="s">
        <v>668</v>
      </c>
      <c r="B318" s="6" t="s">
        <v>833</v>
      </c>
      <c r="C318" s="105" t="s">
        <v>980</v>
      </c>
      <c r="D318" s="5" t="e">
        <f>#REF!</f>
        <v>#REF!</v>
      </c>
      <c r="E318" s="5">
        <v>0.5</v>
      </c>
      <c r="F318" s="5" t="e">
        <f>D318*E318</f>
        <v>#REF!</v>
      </c>
      <c r="G318" s="5" t="e">
        <f>F318*#REF!</f>
        <v>#REF!</v>
      </c>
      <c r="H318" s="131" t="e">
        <f>G318*#REF!</f>
        <v>#REF!</v>
      </c>
      <c r="I318" s="132" t="e">
        <f>G318*#REF!</f>
        <v>#REF!</v>
      </c>
    </row>
    <row r="319" spans="1:9" ht="24" x14ac:dyDescent="0.2">
      <c r="A319" s="60" t="s">
        <v>339</v>
      </c>
      <c r="B319" s="6" t="s">
        <v>833</v>
      </c>
      <c r="C319" s="105" t="s">
        <v>980</v>
      </c>
      <c r="D319" s="5" t="e">
        <f>#REF!</f>
        <v>#REF!</v>
      </c>
      <c r="E319" s="5">
        <v>1.08</v>
      </c>
      <c r="F319" s="5" t="e">
        <f>D319*E319</f>
        <v>#REF!</v>
      </c>
      <c r="G319" s="5" t="e">
        <f>F319*#REF!</f>
        <v>#REF!</v>
      </c>
      <c r="H319" s="131" t="e">
        <f>G319*#REF!</f>
        <v>#REF!</v>
      </c>
      <c r="I319" s="132" t="e">
        <f>G319*#REF!</f>
        <v>#REF!</v>
      </c>
    </row>
    <row r="320" spans="1:9" ht="24" x14ac:dyDescent="0.2">
      <c r="A320" s="58" t="s">
        <v>669</v>
      </c>
      <c r="B320" s="6" t="s">
        <v>833</v>
      </c>
      <c r="C320" s="105" t="s">
        <v>980</v>
      </c>
      <c r="D320" s="5" t="e">
        <f>#REF!</f>
        <v>#REF!</v>
      </c>
      <c r="E320" s="5">
        <v>1.44</v>
      </c>
      <c r="F320" s="5" t="e">
        <f>D320*E320</f>
        <v>#REF!</v>
      </c>
      <c r="G320" s="5" t="e">
        <f>F320*#REF!</f>
        <v>#REF!</v>
      </c>
      <c r="H320" s="131" t="e">
        <f>G320*#REF!</f>
        <v>#REF!</v>
      </c>
      <c r="I320" s="132" t="e">
        <f>G320*#REF!</f>
        <v>#REF!</v>
      </c>
    </row>
    <row r="321" spans="1:9" ht="24" x14ac:dyDescent="0.2">
      <c r="A321" s="33" t="s">
        <v>217</v>
      </c>
      <c r="B321" s="6" t="s">
        <v>833</v>
      </c>
      <c r="C321" s="105" t="s">
        <v>980</v>
      </c>
      <c r="D321" s="5" t="e">
        <f>#REF!</f>
        <v>#REF!</v>
      </c>
      <c r="E321" s="5">
        <v>4.09</v>
      </c>
      <c r="F321" s="5" t="e">
        <f>D321*E321</f>
        <v>#REF!</v>
      </c>
      <c r="G321" s="5" t="e">
        <f>F321*#REF!</f>
        <v>#REF!</v>
      </c>
      <c r="H321" s="131" t="e">
        <f>G321*#REF!</f>
        <v>#REF!</v>
      </c>
      <c r="I321" s="132" t="e">
        <f>G321*#REF!</f>
        <v>#REF!</v>
      </c>
    </row>
    <row r="322" spans="1:9" x14ac:dyDescent="0.2">
      <c r="A322" s="57" t="s">
        <v>28</v>
      </c>
      <c r="B322" s="6"/>
      <c r="C322" s="50"/>
      <c r="D322" s="5"/>
      <c r="E322" s="5"/>
      <c r="F322" s="5"/>
      <c r="G322" s="5"/>
      <c r="H322" s="131"/>
      <c r="I322" s="132"/>
    </row>
    <row r="323" spans="1:9" ht="22.5" customHeight="1" x14ac:dyDescent="0.2">
      <c r="A323" s="58" t="s">
        <v>667</v>
      </c>
      <c r="B323" s="6" t="s">
        <v>833</v>
      </c>
      <c r="C323" s="105" t="s">
        <v>980</v>
      </c>
      <c r="D323" s="5" t="e">
        <f>#REF!</f>
        <v>#REF!</v>
      </c>
      <c r="E323" s="5">
        <v>0.35</v>
      </c>
      <c r="F323" s="5" t="e">
        <f t="shared" ref="F323:F329" si="12">D323*E323</f>
        <v>#REF!</v>
      </c>
      <c r="G323" s="5" t="e">
        <f>F323*#REF!</f>
        <v>#REF!</v>
      </c>
      <c r="H323" s="131" t="e">
        <f>G323*#REF!</f>
        <v>#REF!</v>
      </c>
      <c r="I323" s="132" t="e">
        <f>G323*#REF!</f>
        <v>#REF!</v>
      </c>
    </row>
    <row r="324" spans="1:9" ht="22.5" customHeight="1" x14ac:dyDescent="0.2">
      <c r="A324" s="58" t="s">
        <v>668</v>
      </c>
      <c r="B324" s="6" t="s">
        <v>833</v>
      </c>
      <c r="C324" s="105" t="s">
        <v>980</v>
      </c>
      <c r="D324" s="5" t="e">
        <f>#REF!</f>
        <v>#REF!</v>
      </c>
      <c r="E324" s="5">
        <v>0.5</v>
      </c>
      <c r="F324" s="5" t="e">
        <f t="shared" si="12"/>
        <v>#REF!</v>
      </c>
      <c r="G324" s="5" t="e">
        <f>F324*#REF!</f>
        <v>#REF!</v>
      </c>
      <c r="H324" s="131" t="e">
        <f>G324*#REF!</f>
        <v>#REF!</v>
      </c>
      <c r="I324" s="132" t="e">
        <f>G324*#REF!</f>
        <v>#REF!</v>
      </c>
    </row>
    <row r="325" spans="1:9" ht="22.5" customHeight="1" x14ac:dyDescent="0.2">
      <c r="A325" s="60" t="s">
        <v>339</v>
      </c>
      <c r="B325" s="6" t="s">
        <v>833</v>
      </c>
      <c r="C325" s="105" t="s">
        <v>980</v>
      </c>
      <c r="D325" s="5" t="e">
        <f>#REF!</f>
        <v>#REF!</v>
      </c>
      <c r="E325" s="5">
        <v>1.44</v>
      </c>
      <c r="F325" s="5" t="e">
        <f t="shared" si="12"/>
        <v>#REF!</v>
      </c>
      <c r="G325" s="5" t="e">
        <f>F325*#REF!</f>
        <v>#REF!</v>
      </c>
      <c r="H325" s="131" t="e">
        <f>G325*#REF!</f>
        <v>#REF!</v>
      </c>
      <c r="I325" s="132" t="e">
        <f>G325*#REF!</f>
        <v>#REF!</v>
      </c>
    </row>
    <row r="326" spans="1:9" ht="22.5" customHeight="1" x14ac:dyDescent="0.2">
      <c r="A326" s="58" t="s">
        <v>669</v>
      </c>
      <c r="B326" s="6" t="s">
        <v>833</v>
      </c>
      <c r="C326" s="105" t="s">
        <v>980</v>
      </c>
      <c r="D326" s="5" t="e">
        <f>#REF!</f>
        <v>#REF!</v>
      </c>
      <c r="E326" s="5">
        <v>1.8</v>
      </c>
      <c r="F326" s="5" t="e">
        <f t="shared" si="12"/>
        <v>#REF!</v>
      </c>
      <c r="G326" s="5" t="e">
        <f>F326*#REF!</f>
        <v>#REF!</v>
      </c>
      <c r="H326" s="131" t="e">
        <f>G326*#REF!</f>
        <v>#REF!</v>
      </c>
      <c r="I326" s="132" t="e">
        <f>G326*#REF!</f>
        <v>#REF!</v>
      </c>
    </row>
    <row r="327" spans="1:9" ht="28.5" customHeight="1" x14ac:dyDescent="0.2">
      <c r="A327" s="33" t="s">
        <v>1151</v>
      </c>
      <c r="B327" s="6" t="s">
        <v>833</v>
      </c>
      <c r="C327" s="105" t="s">
        <v>980</v>
      </c>
      <c r="D327" s="5" t="e">
        <f>#REF!</f>
        <v>#REF!</v>
      </c>
      <c r="E327" s="5">
        <v>0.4</v>
      </c>
      <c r="F327" s="5" t="e">
        <f t="shared" si="12"/>
        <v>#REF!</v>
      </c>
      <c r="G327" s="5" t="e">
        <f>F327*#REF!</f>
        <v>#REF!</v>
      </c>
      <c r="H327" s="131" t="e">
        <f>G327*#REF!</f>
        <v>#REF!</v>
      </c>
      <c r="I327" s="132" t="e">
        <f>G327*#REF!</f>
        <v>#REF!</v>
      </c>
    </row>
    <row r="328" spans="1:9" ht="21" customHeight="1" x14ac:dyDescent="0.2">
      <c r="A328" s="247" t="s">
        <v>618</v>
      </c>
      <c r="B328" s="242" t="s">
        <v>902</v>
      </c>
      <c r="C328" s="50" t="s">
        <v>589</v>
      </c>
      <c r="D328" s="5" t="e">
        <f>#REF!</f>
        <v>#REF!</v>
      </c>
      <c r="E328" s="5">
        <v>6.6</v>
      </c>
      <c r="F328" s="5" t="e">
        <f t="shared" si="12"/>
        <v>#REF!</v>
      </c>
      <c r="G328" s="310" t="e">
        <f>(F328+F329)*#REF!</f>
        <v>#REF!</v>
      </c>
      <c r="H328" s="294" t="e">
        <f>G328*#REF!</f>
        <v>#REF!</v>
      </c>
      <c r="I328" s="326" t="e">
        <f>G328*#REF!</f>
        <v>#REF!</v>
      </c>
    </row>
    <row r="329" spans="1:9" ht="21" customHeight="1" x14ac:dyDescent="0.2">
      <c r="A329" s="247"/>
      <c r="B329" s="242"/>
      <c r="C329" s="50" t="s">
        <v>1060</v>
      </c>
      <c r="D329" s="5" t="e">
        <f>#REF!</f>
        <v>#REF!</v>
      </c>
      <c r="E329" s="5">
        <v>3.3</v>
      </c>
      <c r="F329" s="5" t="e">
        <f t="shared" si="12"/>
        <v>#REF!</v>
      </c>
      <c r="G329" s="310"/>
      <c r="H329" s="294"/>
      <c r="I329" s="326"/>
    </row>
    <row r="330" spans="1:9" ht="21" customHeight="1" x14ac:dyDescent="0.2">
      <c r="A330" s="110" t="s">
        <v>892</v>
      </c>
      <c r="B330" s="6"/>
      <c r="C330" s="50"/>
      <c r="D330" s="5"/>
      <c r="E330" s="5"/>
      <c r="F330" s="5"/>
      <c r="G330" s="5"/>
      <c r="H330" s="131"/>
      <c r="I330" s="132"/>
    </row>
    <row r="331" spans="1:9" ht="14.25" customHeight="1" x14ac:dyDescent="0.2">
      <c r="A331" s="247" t="s">
        <v>46</v>
      </c>
      <c r="B331" s="242" t="s">
        <v>47</v>
      </c>
      <c r="C331" s="50" t="s">
        <v>589</v>
      </c>
      <c r="D331" s="5" t="e">
        <f>#REF!</f>
        <v>#REF!</v>
      </c>
      <c r="E331" s="5">
        <v>1.65</v>
      </c>
      <c r="F331" s="5" t="e">
        <f>D331*E331</f>
        <v>#REF!</v>
      </c>
      <c r="G331" s="310" t="e">
        <f>(F331+F332)*#REF!</f>
        <v>#REF!</v>
      </c>
      <c r="H331" s="294" t="e">
        <f>G331*#REF!</f>
        <v>#REF!</v>
      </c>
      <c r="I331" s="326" t="e">
        <f>G331*#REF!</f>
        <v>#REF!</v>
      </c>
    </row>
    <row r="332" spans="1:9" ht="14.25" customHeight="1" x14ac:dyDescent="0.2">
      <c r="A332" s="247"/>
      <c r="B332" s="242"/>
      <c r="C332" s="50" t="s">
        <v>1060</v>
      </c>
      <c r="D332" s="5" t="e">
        <f>#REF!</f>
        <v>#REF!</v>
      </c>
      <c r="E332" s="5">
        <f>E331</f>
        <v>1.65</v>
      </c>
      <c r="F332" s="5" t="e">
        <f>D332*E332</f>
        <v>#REF!</v>
      </c>
      <c r="G332" s="310"/>
      <c r="H332" s="294"/>
      <c r="I332" s="326"/>
    </row>
    <row r="333" spans="1:9" ht="22.5" customHeight="1" x14ac:dyDescent="0.2">
      <c r="A333" s="78" t="s">
        <v>893</v>
      </c>
      <c r="B333" s="13"/>
      <c r="C333" s="103"/>
      <c r="D333" s="14"/>
      <c r="E333" s="14"/>
      <c r="F333" s="14"/>
      <c r="G333" s="14"/>
      <c r="H333" s="146"/>
      <c r="I333" s="146"/>
    </row>
    <row r="334" spans="1:9" ht="27" customHeight="1" x14ac:dyDescent="0.2">
      <c r="A334" s="25" t="s">
        <v>996</v>
      </c>
      <c r="E334" s="25"/>
    </row>
    <row r="335" spans="1:9" ht="19.5" customHeight="1" x14ac:dyDescent="0.2">
      <c r="A335" s="1" t="s">
        <v>997</v>
      </c>
    </row>
    <row r="336" spans="1:9" ht="14.25" customHeight="1" x14ac:dyDescent="0.2">
      <c r="A336" s="247" t="s">
        <v>404</v>
      </c>
      <c r="B336" s="242" t="s">
        <v>873</v>
      </c>
      <c r="C336" s="50" t="s">
        <v>1047</v>
      </c>
      <c r="D336" s="5" t="e">
        <f>#REF!</f>
        <v>#REF!</v>
      </c>
      <c r="E336" s="5">
        <v>0.35</v>
      </c>
      <c r="F336" s="5" t="e">
        <f t="shared" ref="F336:F343" si="13">D336*E336</f>
        <v>#REF!</v>
      </c>
      <c r="G336" s="310" t="e">
        <f>(F336+F337)*#REF!</f>
        <v>#REF!</v>
      </c>
      <c r="H336" s="294" t="e">
        <f>G336*#REF!</f>
        <v>#REF!</v>
      </c>
      <c r="I336" s="326" t="e">
        <f>G336*#REF!</f>
        <v>#REF!</v>
      </c>
    </row>
    <row r="337" spans="1:9" ht="19.5" customHeight="1" x14ac:dyDescent="0.2">
      <c r="A337" s="247"/>
      <c r="B337" s="242"/>
      <c r="C337" s="50" t="s">
        <v>1060</v>
      </c>
      <c r="D337" s="5" t="e">
        <f>#REF!</f>
        <v>#REF!</v>
      </c>
      <c r="E337" s="5">
        <v>0.35</v>
      </c>
      <c r="F337" s="5" t="e">
        <f t="shared" si="13"/>
        <v>#REF!</v>
      </c>
      <c r="G337" s="310"/>
      <c r="H337" s="294"/>
      <c r="I337" s="326"/>
    </row>
    <row r="338" spans="1:9" ht="14.25" customHeight="1" x14ac:dyDescent="0.2">
      <c r="A338" s="247" t="s">
        <v>405</v>
      </c>
      <c r="B338" s="242" t="s">
        <v>873</v>
      </c>
      <c r="C338" s="50" t="s">
        <v>1047</v>
      </c>
      <c r="D338" s="5" t="e">
        <f>#REF!</f>
        <v>#REF!</v>
      </c>
      <c r="E338" s="5">
        <v>0.43</v>
      </c>
      <c r="F338" s="5" t="e">
        <f t="shared" si="13"/>
        <v>#REF!</v>
      </c>
      <c r="G338" s="310" t="e">
        <f>(F338+F339)*#REF!</f>
        <v>#REF!</v>
      </c>
      <c r="H338" s="294" t="e">
        <f>G338*#REF!</f>
        <v>#REF!</v>
      </c>
      <c r="I338" s="326" t="e">
        <f>G338*#REF!</f>
        <v>#REF!</v>
      </c>
    </row>
    <row r="339" spans="1:9" ht="14.25" customHeight="1" x14ac:dyDescent="0.2">
      <c r="A339" s="247"/>
      <c r="B339" s="242"/>
      <c r="C339" s="50" t="s">
        <v>1060</v>
      </c>
      <c r="D339" s="5" t="e">
        <f>#REF!</f>
        <v>#REF!</v>
      </c>
      <c r="E339" s="5">
        <f>E338</f>
        <v>0.43</v>
      </c>
      <c r="F339" s="5" t="e">
        <f t="shared" si="13"/>
        <v>#REF!</v>
      </c>
      <c r="G339" s="310"/>
      <c r="H339" s="294"/>
      <c r="I339" s="326"/>
    </row>
    <row r="340" spans="1:9" ht="14.25" customHeight="1" x14ac:dyDescent="0.2">
      <c r="A340" s="247" t="s">
        <v>313</v>
      </c>
      <c r="B340" s="242" t="s">
        <v>833</v>
      </c>
      <c r="C340" s="50" t="s">
        <v>1047</v>
      </c>
      <c r="D340" s="5" t="e">
        <f>#REF!</f>
        <v>#REF!</v>
      </c>
      <c r="E340" s="5">
        <v>0.04</v>
      </c>
      <c r="F340" s="5" t="e">
        <f t="shared" si="13"/>
        <v>#REF!</v>
      </c>
      <c r="G340" s="310" t="e">
        <f>(F340+F341)*#REF!</f>
        <v>#REF!</v>
      </c>
      <c r="H340" s="294" t="e">
        <f>G340*#REF!</f>
        <v>#REF!</v>
      </c>
      <c r="I340" s="326" t="e">
        <f>G340*#REF!</f>
        <v>#REF!</v>
      </c>
    </row>
    <row r="341" spans="1:9" ht="14.25" customHeight="1" x14ac:dyDescent="0.2">
      <c r="A341" s="247"/>
      <c r="B341" s="242"/>
      <c r="C341" s="50" t="s">
        <v>1060</v>
      </c>
      <c r="D341" s="5" t="e">
        <f>#REF!</f>
        <v>#REF!</v>
      </c>
      <c r="E341" s="5">
        <v>0.05</v>
      </c>
      <c r="F341" s="5" t="e">
        <f t="shared" si="13"/>
        <v>#REF!</v>
      </c>
      <c r="G341" s="310"/>
      <c r="H341" s="294"/>
      <c r="I341" s="326"/>
    </row>
    <row r="342" spans="1:9" ht="20.25" customHeight="1" x14ac:dyDescent="0.2">
      <c r="A342" s="247" t="s">
        <v>1063</v>
      </c>
      <c r="B342" s="254" t="s">
        <v>1064</v>
      </c>
      <c r="C342" s="50" t="s">
        <v>1047</v>
      </c>
      <c r="D342" s="5" t="e">
        <f>#REF!</f>
        <v>#REF!</v>
      </c>
      <c r="E342" s="5">
        <v>0.05</v>
      </c>
      <c r="F342" s="5" t="e">
        <f t="shared" si="13"/>
        <v>#REF!</v>
      </c>
      <c r="G342" s="310" t="e">
        <f>(F342+F343)*#REF!</f>
        <v>#REF!</v>
      </c>
      <c r="H342" s="294" t="e">
        <f>G342*#REF!</f>
        <v>#REF!</v>
      </c>
      <c r="I342" s="326" t="e">
        <f>G342*#REF!</f>
        <v>#REF!</v>
      </c>
    </row>
    <row r="343" spans="1:9" ht="20.25" customHeight="1" x14ac:dyDescent="0.2">
      <c r="A343" s="247"/>
      <c r="B343" s="254"/>
      <c r="C343" s="50" t="s">
        <v>1060</v>
      </c>
      <c r="D343" s="5" t="e">
        <f>#REF!</f>
        <v>#REF!</v>
      </c>
      <c r="E343" s="5">
        <v>0.06</v>
      </c>
      <c r="F343" s="5" t="e">
        <f t="shared" si="13"/>
        <v>#REF!</v>
      </c>
      <c r="G343" s="310"/>
      <c r="H343" s="294"/>
      <c r="I343" s="326"/>
    </row>
    <row r="344" spans="1:9" ht="28.5" customHeight="1" x14ac:dyDescent="0.2">
      <c r="A344" s="46" t="s">
        <v>521</v>
      </c>
      <c r="B344" s="61"/>
      <c r="C344" s="61"/>
      <c r="D344" s="61"/>
      <c r="E344" s="61"/>
      <c r="F344" s="61"/>
      <c r="G344" s="62"/>
      <c r="H344" s="61"/>
      <c r="I344" s="61"/>
    </row>
    <row r="345" spans="1:9" ht="21" customHeight="1" x14ac:dyDescent="0.2">
      <c r="A345" s="241" t="s">
        <v>1065</v>
      </c>
      <c r="B345" s="250" t="s">
        <v>638</v>
      </c>
      <c r="C345" s="98" t="s">
        <v>1047</v>
      </c>
      <c r="D345" s="31" t="e">
        <f>#REF!</f>
        <v>#REF!</v>
      </c>
      <c r="E345" s="31">
        <v>0.14000000000000001</v>
      </c>
      <c r="F345" s="31" t="e">
        <f>D345*E345</f>
        <v>#REF!</v>
      </c>
      <c r="G345" s="312" t="e">
        <f>(F345+F346)*#REF!</f>
        <v>#REF!</v>
      </c>
      <c r="H345" s="315" t="e">
        <f>G345*#REF!</f>
        <v>#REF!</v>
      </c>
      <c r="I345" s="331" t="e">
        <f>G345*#REF!</f>
        <v>#REF!</v>
      </c>
    </row>
    <row r="346" spans="1:9" ht="21" customHeight="1" x14ac:dyDescent="0.2">
      <c r="A346" s="247"/>
      <c r="B346" s="242"/>
      <c r="C346" s="50" t="s">
        <v>1060</v>
      </c>
      <c r="D346" s="5" t="e">
        <f>#REF!</f>
        <v>#REF!</v>
      </c>
      <c r="E346" s="27">
        <v>0.15</v>
      </c>
      <c r="F346" s="5" t="e">
        <f>D346*E346</f>
        <v>#REF!</v>
      </c>
      <c r="G346" s="310"/>
      <c r="H346" s="294"/>
      <c r="I346" s="326"/>
    </row>
    <row r="347" spans="1:9" ht="17.25" customHeight="1" x14ac:dyDescent="0.2">
      <c r="A347" s="256" t="s">
        <v>584</v>
      </c>
      <c r="B347" s="251" t="s">
        <v>523</v>
      </c>
      <c r="C347" s="50" t="s">
        <v>1047</v>
      </c>
      <c r="D347" s="5" t="e">
        <f>#REF!</f>
        <v>#REF!</v>
      </c>
      <c r="E347" s="5">
        <v>0.05</v>
      </c>
      <c r="F347" s="5" t="e">
        <f>D347*E347</f>
        <v>#REF!</v>
      </c>
      <c r="G347" s="310" t="e">
        <f>(F347+F348)*#REF!</f>
        <v>#REF!</v>
      </c>
      <c r="H347" s="294" t="e">
        <f>G347*#REF!</f>
        <v>#REF!</v>
      </c>
      <c r="I347" s="326" t="e">
        <f>G347*#REF!</f>
        <v>#REF!</v>
      </c>
    </row>
    <row r="348" spans="1:9" ht="17.25" customHeight="1" x14ac:dyDescent="0.2">
      <c r="A348" s="257"/>
      <c r="B348" s="253"/>
      <c r="C348" s="52" t="s">
        <v>1060</v>
      </c>
      <c r="D348" s="27" t="e">
        <f>#REF!</f>
        <v>#REF!</v>
      </c>
      <c r="E348" s="27">
        <f>E347</f>
        <v>0.05</v>
      </c>
      <c r="F348" s="27" t="e">
        <f>D348*E348</f>
        <v>#REF!</v>
      </c>
      <c r="G348" s="311"/>
      <c r="H348" s="313"/>
      <c r="I348" s="324"/>
    </row>
    <row r="349" spans="1:9" ht="29.25" customHeight="1" x14ac:dyDescent="0.2">
      <c r="A349" s="46" t="s">
        <v>522</v>
      </c>
      <c r="B349" s="61"/>
      <c r="C349" s="61"/>
      <c r="D349" s="61"/>
      <c r="E349" s="61"/>
      <c r="F349" s="61"/>
      <c r="G349" s="62"/>
      <c r="H349" s="146"/>
      <c r="I349" s="146"/>
    </row>
    <row r="350" spans="1:9" ht="16.5" customHeight="1" x14ac:dyDescent="0.2">
      <c r="A350" s="241" t="s">
        <v>602</v>
      </c>
      <c r="B350" s="250" t="s">
        <v>592</v>
      </c>
      <c r="C350" s="98" t="s">
        <v>1047</v>
      </c>
      <c r="D350" s="31" t="e">
        <f>#REF!</f>
        <v>#REF!</v>
      </c>
      <c r="E350" s="31">
        <v>0.06</v>
      </c>
      <c r="F350" s="31" t="e">
        <f>D350*E350</f>
        <v>#REF!</v>
      </c>
      <c r="G350" s="312" t="e">
        <f>(F350+F351)*#REF!</f>
        <v>#REF!</v>
      </c>
      <c r="H350" s="315" t="e">
        <f>G350*#REF!</f>
        <v>#REF!</v>
      </c>
      <c r="I350" s="331" t="e">
        <f>G350*#REF!</f>
        <v>#REF!</v>
      </c>
    </row>
    <row r="351" spans="1:9" ht="16.5" customHeight="1" x14ac:dyDescent="0.2">
      <c r="A351" s="239"/>
      <c r="B351" s="248"/>
      <c r="C351" s="52" t="s">
        <v>1060</v>
      </c>
      <c r="D351" s="27" t="e">
        <f>#REF!</f>
        <v>#REF!</v>
      </c>
      <c r="E351" s="27">
        <f>E350</f>
        <v>0.06</v>
      </c>
      <c r="F351" s="27" t="e">
        <f>D351*E351</f>
        <v>#REF!</v>
      </c>
      <c r="G351" s="311"/>
      <c r="H351" s="313"/>
      <c r="I351" s="324"/>
    </row>
    <row r="352" spans="1:9" ht="32.25" customHeight="1" x14ac:dyDescent="0.2">
      <c r="A352" s="46" t="s">
        <v>522</v>
      </c>
      <c r="B352" s="61"/>
      <c r="C352" s="61"/>
      <c r="D352" s="61"/>
      <c r="E352" s="61"/>
      <c r="F352" s="61"/>
      <c r="G352" s="62"/>
      <c r="H352" s="146"/>
      <c r="I352" s="146"/>
    </row>
    <row r="353" spans="1:9" ht="20.25" customHeight="1" x14ac:dyDescent="0.2">
      <c r="A353" s="247" t="s">
        <v>619</v>
      </c>
      <c r="B353" s="251" t="s">
        <v>620</v>
      </c>
      <c r="C353" s="98" t="s">
        <v>1047</v>
      </c>
      <c r="D353" s="31" t="e">
        <f>#REF!</f>
        <v>#REF!</v>
      </c>
      <c r="E353" s="5">
        <v>0.32</v>
      </c>
      <c r="F353" s="31" t="e">
        <f t="shared" ref="F353:F365" si="14">D353*E353</f>
        <v>#REF!</v>
      </c>
      <c r="G353" s="312" t="e">
        <f>(F353+F354)*#REF!</f>
        <v>#REF!</v>
      </c>
      <c r="H353" s="315" t="e">
        <f>G353*#REF!</f>
        <v>#REF!</v>
      </c>
      <c r="I353" s="331" t="e">
        <f>G353*#REF!</f>
        <v>#REF!</v>
      </c>
    </row>
    <row r="354" spans="1:9" ht="22.5" customHeight="1" x14ac:dyDescent="0.2">
      <c r="A354" s="247"/>
      <c r="B354" s="253"/>
      <c r="C354" s="50" t="s">
        <v>1060</v>
      </c>
      <c r="D354" s="5" t="e">
        <f>#REF!</f>
        <v>#REF!</v>
      </c>
      <c r="E354" s="5">
        <f>E353</f>
        <v>0.32</v>
      </c>
      <c r="F354" s="5" t="e">
        <f t="shared" si="14"/>
        <v>#REF!</v>
      </c>
      <c r="G354" s="310"/>
      <c r="H354" s="294"/>
      <c r="I354" s="326"/>
    </row>
    <row r="355" spans="1:9" ht="35.25" customHeight="1" x14ac:dyDescent="0.2">
      <c r="A355" s="39" t="s">
        <v>542</v>
      </c>
      <c r="B355" s="7" t="s">
        <v>104</v>
      </c>
      <c r="C355" s="50" t="s">
        <v>1060</v>
      </c>
      <c r="D355" s="5" t="e">
        <f>#REF!</f>
        <v>#REF!</v>
      </c>
      <c r="E355" s="5">
        <v>0.3</v>
      </c>
      <c r="F355" s="5" t="e">
        <f t="shared" si="14"/>
        <v>#REF!</v>
      </c>
      <c r="G355" s="5" t="e">
        <f>F355*#REF!</f>
        <v>#REF!</v>
      </c>
      <c r="H355" s="131" t="e">
        <f>G355*#REF!</f>
        <v>#REF!</v>
      </c>
      <c r="I355" s="132" t="e">
        <f>G355*#REF!</f>
        <v>#REF!</v>
      </c>
    </row>
    <row r="356" spans="1:9" ht="32.25" customHeight="1" x14ac:dyDescent="0.2">
      <c r="A356" s="39" t="s">
        <v>424</v>
      </c>
      <c r="B356" s="6" t="s">
        <v>792</v>
      </c>
      <c r="C356" s="50" t="s">
        <v>1047</v>
      </c>
      <c r="D356" s="5" t="e">
        <f>#REF!</f>
        <v>#REF!</v>
      </c>
      <c r="E356" s="5">
        <v>0.25</v>
      </c>
      <c r="F356" s="5" t="e">
        <f t="shared" si="14"/>
        <v>#REF!</v>
      </c>
      <c r="G356" s="5" t="e">
        <f>F356*#REF!</f>
        <v>#REF!</v>
      </c>
      <c r="H356" s="131" t="e">
        <f>G356*#REF!</f>
        <v>#REF!</v>
      </c>
      <c r="I356" s="132" t="e">
        <f>G356*#REF!</f>
        <v>#REF!</v>
      </c>
    </row>
    <row r="357" spans="1:9" ht="18.75" customHeight="1" x14ac:dyDescent="0.2">
      <c r="A357" s="257" t="s">
        <v>425</v>
      </c>
      <c r="B357" s="288" t="s">
        <v>524</v>
      </c>
      <c r="C357" s="50" t="s">
        <v>1047</v>
      </c>
      <c r="D357" s="5" t="e">
        <f>#REF!</f>
        <v>#REF!</v>
      </c>
      <c r="E357" s="5">
        <v>2</v>
      </c>
      <c r="F357" s="5" t="e">
        <f t="shared" si="14"/>
        <v>#REF!</v>
      </c>
      <c r="G357" s="310" t="e">
        <f>(F357+F358)*#REF!</f>
        <v>#REF!</v>
      </c>
      <c r="H357" s="294" t="e">
        <f>G357*#REF!</f>
        <v>#REF!</v>
      </c>
      <c r="I357" s="326" t="e">
        <f>G357*#REF!</f>
        <v>#REF!</v>
      </c>
    </row>
    <row r="358" spans="1:9" ht="16.5" customHeight="1" x14ac:dyDescent="0.2">
      <c r="A358" s="258"/>
      <c r="B358" s="289"/>
      <c r="C358" s="50" t="s">
        <v>1060</v>
      </c>
      <c r="D358" s="5" t="e">
        <f>#REF!</f>
        <v>#REF!</v>
      </c>
      <c r="E358" s="5">
        <f>E357</f>
        <v>2</v>
      </c>
      <c r="F358" s="5" t="e">
        <f t="shared" si="14"/>
        <v>#REF!</v>
      </c>
      <c r="G358" s="310"/>
      <c r="H358" s="294"/>
      <c r="I358" s="326"/>
    </row>
    <row r="359" spans="1:9" ht="27" customHeight="1" x14ac:dyDescent="0.2">
      <c r="A359" s="39" t="s">
        <v>314</v>
      </c>
      <c r="B359" s="7" t="s">
        <v>524</v>
      </c>
      <c r="C359" s="50" t="s">
        <v>1047</v>
      </c>
      <c r="D359" s="5" t="e">
        <f>#REF!</f>
        <v>#REF!</v>
      </c>
      <c r="E359" s="5">
        <v>0.35</v>
      </c>
      <c r="F359" s="5" t="e">
        <f t="shared" si="14"/>
        <v>#REF!</v>
      </c>
      <c r="G359" s="5" t="e">
        <f>F359*#REF!</f>
        <v>#REF!</v>
      </c>
      <c r="H359" s="131" t="e">
        <f>G359*#REF!</f>
        <v>#REF!</v>
      </c>
      <c r="I359" s="132" t="e">
        <f>G359*#REF!</f>
        <v>#REF!</v>
      </c>
    </row>
    <row r="360" spans="1:9" ht="20.25" customHeight="1" x14ac:dyDescent="0.2">
      <c r="A360" s="239" t="s">
        <v>921</v>
      </c>
      <c r="B360" s="242" t="s">
        <v>793</v>
      </c>
      <c r="C360" s="50" t="s">
        <v>1047</v>
      </c>
      <c r="D360" s="5" t="e">
        <f>#REF!</f>
        <v>#REF!</v>
      </c>
      <c r="E360" s="5">
        <v>0.4</v>
      </c>
      <c r="F360" s="5" t="e">
        <f t="shared" si="14"/>
        <v>#REF!</v>
      </c>
      <c r="G360" s="310" t="e">
        <f>(F360+F361)*#REF!</f>
        <v>#REF!</v>
      </c>
      <c r="H360" s="294" t="e">
        <f>G360*#REF!</f>
        <v>#REF!</v>
      </c>
      <c r="I360" s="326" t="e">
        <f>G360*#REF!</f>
        <v>#REF!</v>
      </c>
    </row>
    <row r="361" spans="1:9" ht="20.25" customHeight="1" x14ac:dyDescent="0.2">
      <c r="A361" s="241"/>
      <c r="B361" s="242"/>
      <c r="C361" s="50" t="s">
        <v>589</v>
      </c>
      <c r="D361" s="5" t="e">
        <f>#REF!</f>
        <v>#REF!</v>
      </c>
      <c r="E361" s="5">
        <f>E360</f>
        <v>0.4</v>
      </c>
      <c r="F361" s="5" t="e">
        <f t="shared" si="14"/>
        <v>#REF!</v>
      </c>
      <c r="G361" s="310"/>
      <c r="H361" s="294"/>
      <c r="I361" s="326"/>
    </row>
    <row r="362" spans="1:9" ht="15.75" customHeight="1" x14ac:dyDescent="0.2">
      <c r="A362" s="247" t="s">
        <v>1066</v>
      </c>
      <c r="B362" s="242" t="s">
        <v>793</v>
      </c>
      <c r="C362" s="50" t="s">
        <v>1047</v>
      </c>
      <c r="D362" s="5" t="e">
        <f>#REF!</f>
        <v>#REF!</v>
      </c>
      <c r="E362" s="5">
        <v>0.18</v>
      </c>
      <c r="F362" s="5" t="e">
        <f t="shared" si="14"/>
        <v>#REF!</v>
      </c>
      <c r="G362" s="310" t="e">
        <f>(F362+F363)*#REF!</f>
        <v>#REF!</v>
      </c>
      <c r="H362" s="294" t="e">
        <f>G362*#REF!</f>
        <v>#REF!</v>
      </c>
      <c r="I362" s="326" t="e">
        <f>G362*#REF!</f>
        <v>#REF!</v>
      </c>
    </row>
    <row r="363" spans="1:9" ht="15.75" customHeight="1" x14ac:dyDescent="0.2">
      <c r="A363" s="247"/>
      <c r="B363" s="242"/>
      <c r="C363" s="50" t="s">
        <v>1060</v>
      </c>
      <c r="D363" s="5" t="e">
        <f>#REF!</f>
        <v>#REF!</v>
      </c>
      <c r="E363" s="5">
        <v>0.18</v>
      </c>
      <c r="F363" s="5" t="e">
        <f t="shared" si="14"/>
        <v>#REF!</v>
      </c>
      <c r="G363" s="310"/>
      <c r="H363" s="294"/>
      <c r="I363" s="326"/>
    </row>
    <row r="364" spans="1:9" ht="14.25" customHeight="1" x14ac:dyDescent="0.2">
      <c r="A364" s="256" t="s">
        <v>180</v>
      </c>
      <c r="B364" s="242" t="s">
        <v>794</v>
      </c>
      <c r="C364" s="50" t="s">
        <v>1047</v>
      </c>
      <c r="D364" s="5" t="e">
        <f>#REF!</f>
        <v>#REF!</v>
      </c>
      <c r="E364" s="5">
        <v>3.1</v>
      </c>
      <c r="F364" s="5" t="e">
        <f t="shared" si="14"/>
        <v>#REF!</v>
      </c>
      <c r="G364" s="310" t="e">
        <f>(F364+F365)*#REF!</f>
        <v>#REF!</v>
      </c>
      <c r="H364" s="294" t="e">
        <f>G364*#REF!</f>
        <v>#REF!</v>
      </c>
      <c r="I364" s="326" t="e">
        <f>G364*#REF!</f>
        <v>#REF!</v>
      </c>
    </row>
    <row r="365" spans="1:9" ht="14.25" customHeight="1" x14ac:dyDescent="0.2">
      <c r="A365" s="257"/>
      <c r="B365" s="248"/>
      <c r="C365" s="52" t="s">
        <v>1060</v>
      </c>
      <c r="D365" s="27" t="e">
        <f>#REF!</f>
        <v>#REF!</v>
      </c>
      <c r="E365" s="27">
        <v>3.1</v>
      </c>
      <c r="F365" s="27" t="e">
        <f t="shared" si="14"/>
        <v>#REF!</v>
      </c>
      <c r="G365" s="311"/>
      <c r="H365" s="313"/>
      <c r="I365" s="324"/>
    </row>
    <row r="366" spans="1:9" ht="23.25" customHeight="1" x14ac:dyDescent="0.2">
      <c r="A366" s="36" t="s">
        <v>84</v>
      </c>
      <c r="B366" s="13"/>
      <c r="C366" s="103"/>
      <c r="D366" s="14"/>
      <c r="E366" s="14"/>
      <c r="F366" s="14"/>
      <c r="G366" s="14"/>
      <c r="H366" s="146"/>
      <c r="I366" s="146"/>
    </row>
    <row r="367" spans="1:9" ht="14.25" customHeight="1" x14ac:dyDescent="0.2">
      <c r="A367" s="241" t="s">
        <v>1067</v>
      </c>
      <c r="B367" s="250" t="s">
        <v>590</v>
      </c>
      <c r="C367" s="98" t="s">
        <v>1047</v>
      </c>
      <c r="D367" s="31" t="e">
        <f>#REF!</f>
        <v>#REF!</v>
      </c>
      <c r="E367" s="31">
        <v>0.88</v>
      </c>
      <c r="F367" s="31" t="e">
        <f t="shared" ref="F367:F393" si="15">D367*E367</f>
        <v>#REF!</v>
      </c>
      <c r="G367" s="312" t="e">
        <f>(F367+F368+F369)*#REF!</f>
        <v>#REF!</v>
      </c>
      <c r="H367" s="315" t="e">
        <f>G367*#REF!</f>
        <v>#REF!</v>
      </c>
      <c r="I367" s="331" t="e">
        <f>G367*#REF!</f>
        <v>#REF!</v>
      </c>
    </row>
    <row r="368" spans="1:9" ht="14.25" customHeight="1" x14ac:dyDescent="0.2">
      <c r="A368" s="247"/>
      <c r="B368" s="242"/>
      <c r="C368" s="50" t="s">
        <v>1060</v>
      </c>
      <c r="D368" s="5" t="e">
        <f>#REF!</f>
        <v>#REF!</v>
      </c>
      <c r="E368" s="5">
        <f>E367</f>
        <v>0.88</v>
      </c>
      <c r="F368" s="5" t="e">
        <f t="shared" si="15"/>
        <v>#REF!</v>
      </c>
      <c r="G368" s="310"/>
      <c r="H368" s="294"/>
      <c r="I368" s="326"/>
    </row>
    <row r="369" spans="1:9" ht="14.25" customHeight="1" x14ac:dyDescent="0.2">
      <c r="A369" s="247"/>
      <c r="B369" s="242"/>
      <c r="C369" s="50" t="s">
        <v>75</v>
      </c>
      <c r="D369" s="5" t="e">
        <f>#REF!</f>
        <v>#REF!</v>
      </c>
      <c r="E369" s="5">
        <f>E367</f>
        <v>0.88</v>
      </c>
      <c r="F369" s="5" t="e">
        <f t="shared" si="15"/>
        <v>#REF!</v>
      </c>
      <c r="G369" s="310"/>
      <c r="H369" s="294"/>
      <c r="I369" s="326"/>
    </row>
    <row r="370" spans="1:9" ht="14.25" customHeight="1" x14ac:dyDescent="0.2">
      <c r="A370" s="239" t="s">
        <v>332</v>
      </c>
      <c r="B370" s="248" t="s">
        <v>590</v>
      </c>
      <c r="C370" s="50" t="s">
        <v>1060</v>
      </c>
      <c r="D370" s="5" t="e">
        <f>#REF!</f>
        <v>#REF!</v>
      </c>
      <c r="E370" s="5">
        <v>1.0900000000000001</v>
      </c>
      <c r="F370" s="5" t="e">
        <f t="shared" si="15"/>
        <v>#REF!</v>
      </c>
      <c r="G370" s="311" t="e">
        <f>(F370+F371+F372+F373)*#REF!</f>
        <v>#REF!</v>
      </c>
      <c r="H370" s="313" t="e">
        <f>G370*#REF!</f>
        <v>#REF!</v>
      </c>
      <c r="I370" s="324" t="e">
        <f>G370*#REF!</f>
        <v>#REF!</v>
      </c>
    </row>
    <row r="371" spans="1:9" ht="14.25" customHeight="1" x14ac:dyDescent="0.2">
      <c r="A371" s="240"/>
      <c r="B371" s="249"/>
      <c r="C371" s="50" t="s">
        <v>1060</v>
      </c>
      <c r="D371" s="5" t="e">
        <f>#REF!</f>
        <v>#REF!</v>
      </c>
      <c r="E371" s="5">
        <v>1.0900000000000001</v>
      </c>
      <c r="F371" s="5" t="e">
        <f t="shared" si="15"/>
        <v>#REF!</v>
      </c>
      <c r="G371" s="332"/>
      <c r="H371" s="314"/>
      <c r="I371" s="325"/>
    </row>
    <row r="372" spans="1:9" ht="14.25" customHeight="1" x14ac:dyDescent="0.2">
      <c r="A372" s="240"/>
      <c r="B372" s="249"/>
      <c r="C372" s="50" t="s">
        <v>1060</v>
      </c>
      <c r="D372" s="5" t="e">
        <f>#REF!</f>
        <v>#REF!</v>
      </c>
      <c r="E372" s="5">
        <v>1.0900000000000001</v>
      </c>
      <c r="F372" s="5" t="e">
        <f t="shared" si="15"/>
        <v>#REF!</v>
      </c>
      <c r="G372" s="332"/>
      <c r="H372" s="314"/>
      <c r="I372" s="325"/>
    </row>
    <row r="373" spans="1:9" ht="14.25" customHeight="1" x14ac:dyDescent="0.2">
      <c r="A373" s="240"/>
      <c r="B373" s="249"/>
      <c r="C373" s="97" t="s">
        <v>75</v>
      </c>
      <c r="D373" s="5" t="e">
        <f>#REF!</f>
        <v>#REF!</v>
      </c>
      <c r="E373" s="5">
        <v>1.0900000000000001</v>
      </c>
      <c r="F373" s="5" t="e">
        <f t="shared" si="15"/>
        <v>#REF!</v>
      </c>
      <c r="G373" s="332"/>
      <c r="H373" s="314"/>
      <c r="I373" s="331"/>
    </row>
    <row r="374" spans="1:9" ht="14.25" customHeight="1" x14ac:dyDescent="0.2">
      <c r="A374" s="251" t="s">
        <v>744</v>
      </c>
      <c r="B374" s="248" t="s">
        <v>590</v>
      </c>
      <c r="C374" s="50" t="s">
        <v>1060</v>
      </c>
      <c r="D374" s="5" t="e">
        <f>#REF!</f>
        <v>#REF!</v>
      </c>
      <c r="E374" s="5">
        <v>1.2</v>
      </c>
      <c r="F374" s="5" t="e">
        <f t="shared" si="15"/>
        <v>#REF!</v>
      </c>
      <c r="G374" s="311" t="e">
        <f>(F374+F375+F376+F377)*#REF!</f>
        <v>#REF!</v>
      </c>
      <c r="H374" s="313" t="e">
        <f>G374*#REF!</f>
        <v>#REF!</v>
      </c>
      <c r="I374" s="324" t="e">
        <f>G374*#REF!</f>
        <v>#REF!</v>
      </c>
    </row>
    <row r="375" spans="1:9" ht="14.25" customHeight="1" x14ac:dyDescent="0.2">
      <c r="A375" s="252"/>
      <c r="B375" s="249"/>
      <c r="C375" s="50" t="s">
        <v>1060</v>
      </c>
      <c r="D375" s="5" t="e">
        <f>#REF!</f>
        <v>#REF!</v>
      </c>
      <c r="E375" s="5">
        <v>1.2</v>
      </c>
      <c r="F375" s="5" t="e">
        <f t="shared" si="15"/>
        <v>#REF!</v>
      </c>
      <c r="G375" s="332"/>
      <c r="H375" s="314"/>
      <c r="I375" s="325"/>
    </row>
    <row r="376" spans="1:9" ht="14.25" customHeight="1" x14ac:dyDescent="0.2">
      <c r="A376" s="252"/>
      <c r="B376" s="249"/>
      <c r="C376" s="50" t="s">
        <v>1060</v>
      </c>
      <c r="D376" s="5" t="e">
        <f>#REF!</f>
        <v>#REF!</v>
      </c>
      <c r="E376" s="5">
        <v>1.2</v>
      </c>
      <c r="F376" s="5" t="e">
        <f t="shared" si="15"/>
        <v>#REF!</v>
      </c>
      <c r="G376" s="332"/>
      <c r="H376" s="314"/>
      <c r="I376" s="325"/>
    </row>
    <row r="377" spans="1:9" ht="14.25" customHeight="1" x14ac:dyDescent="0.2">
      <c r="A377" s="253"/>
      <c r="B377" s="249"/>
      <c r="C377" s="97" t="s">
        <v>75</v>
      </c>
      <c r="D377" s="5" t="e">
        <f>#REF!</f>
        <v>#REF!</v>
      </c>
      <c r="E377" s="5">
        <v>1.2</v>
      </c>
      <c r="F377" s="5" t="e">
        <f t="shared" si="15"/>
        <v>#REF!</v>
      </c>
      <c r="G377" s="332"/>
      <c r="H377" s="314"/>
      <c r="I377" s="331"/>
    </row>
    <row r="378" spans="1:9" ht="15" customHeight="1" x14ac:dyDescent="0.2">
      <c r="A378" s="251" t="s">
        <v>927</v>
      </c>
      <c r="B378" s="248" t="s">
        <v>590</v>
      </c>
      <c r="C378" s="50" t="s">
        <v>1060</v>
      </c>
      <c r="D378" s="5" t="e">
        <f>#REF!</f>
        <v>#REF!</v>
      </c>
      <c r="E378" s="5">
        <v>1.3</v>
      </c>
      <c r="F378" s="5" t="e">
        <f t="shared" si="15"/>
        <v>#REF!</v>
      </c>
      <c r="G378" s="311" t="e">
        <f>(F378+F379+F380+F381)*#REF!</f>
        <v>#REF!</v>
      </c>
      <c r="H378" s="313" t="e">
        <f>G378*#REF!</f>
        <v>#REF!</v>
      </c>
      <c r="I378" s="324" t="e">
        <f>G378*#REF!</f>
        <v>#REF!</v>
      </c>
    </row>
    <row r="379" spans="1:9" ht="15" customHeight="1" x14ac:dyDescent="0.2">
      <c r="A379" s="252"/>
      <c r="B379" s="249"/>
      <c r="C379" s="50" t="s">
        <v>1060</v>
      </c>
      <c r="D379" s="5" t="e">
        <f>#REF!</f>
        <v>#REF!</v>
      </c>
      <c r="E379" s="5">
        <v>1.3</v>
      </c>
      <c r="F379" s="5" t="e">
        <f t="shared" si="15"/>
        <v>#REF!</v>
      </c>
      <c r="G379" s="332"/>
      <c r="H379" s="314"/>
      <c r="I379" s="325"/>
    </row>
    <row r="380" spans="1:9" ht="15" customHeight="1" x14ac:dyDescent="0.2">
      <c r="A380" s="252"/>
      <c r="B380" s="249"/>
      <c r="C380" s="50" t="s">
        <v>1060</v>
      </c>
      <c r="D380" s="5" t="e">
        <f>#REF!</f>
        <v>#REF!</v>
      </c>
      <c r="E380" s="5">
        <v>1.3</v>
      </c>
      <c r="F380" s="5" t="e">
        <f t="shared" si="15"/>
        <v>#REF!</v>
      </c>
      <c r="G380" s="332"/>
      <c r="H380" s="314"/>
      <c r="I380" s="325"/>
    </row>
    <row r="381" spans="1:9" ht="13.5" customHeight="1" x14ac:dyDescent="0.2">
      <c r="A381" s="253"/>
      <c r="B381" s="249"/>
      <c r="C381" s="97" t="s">
        <v>75</v>
      </c>
      <c r="D381" s="5" t="e">
        <f>#REF!</f>
        <v>#REF!</v>
      </c>
      <c r="E381" s="5">
        <v>1.3</v>
      </c>
      <c r="F381" s="5" t="e">
        <f t="shared" si="15"/>
        <v>#REF!</v>
      </c>
      <c r="G381" s="332"/>
      <c r="H381" s="314"/>
      <c r="I381" s="331"/>
    </row>
    <row r="382" spans="1:9" ht="11.25" customHeight="1" x14ac:dyDescent="0.2">
      <c r="A382" s="251" t="s">
        <v>752</v>
      </c>
      <c r="B382" s="248" t="s">
        <v>590</v>
      </c>
      <c r="C382" s="50" t="s">
        <v>1060</v>
      </c>
      <c r="D382" s="5" t="e">
        <f>#REF!</f>
        <v>#REF!</v>
      </c>
      <c r="E382" s="5">
        <v>1.5</v>
      </c>
      <c r="F382" s="5" t="e">
        <f t="shared" si="15"/>
        <v>#REF!</v>
      </c>
      <c r="G382" s="311" t="e">
        <f>(F382+F383+F384+F385)*#REF!</f>
        <v>#REF!</v>
      </c>
      <c r="H382" s="313" t="e">
        <f>G382*#REF!</f>
        <v>#REF!</v>
      </c>
      <c r="I382" s="324" t="e">
        <f>G382*#REF!</f>
        <v>#REF!</v>
      </c>
    </row>
    <row r="383" spans="1:9" ht="11.25" customHeight="1" x14ac:dyDescent="0.2">
      <c r="A383" s="252"/>
      <c r="B383" s="249"/>
      <c r="C383" s="50" t="s">
        <v>1060</v>
      </c>
      <c r="D383" s="5" t="e">
        <f>#REF!</f>
        <v>#REF!</v>
      </c>
      <c r="E383" s="5">
        <v>1.5</v>
      </c>
      <c r="F383" s="5" t="e">
        <f t="shared" si="15"/>
        <v>#REF!</v>
      </c>
      <c r="G383" s="332"/>
      <c r="H383" s="314"/>
      <c r="I383" s="325"/>
    </row>
    <row r="384" spans="1:9" ht="11.25" customHeight="1" x14ac:dyDescent="0.2">
      <c r="A384" s="252"/>
      <c r="B384" s="249"/>
      <c r="C384" s="50" t="s">
        <v>1060</v>
      </c>
      <c r="D384" s="5" t="e">
        <f>#REF!</f>
        <v>#REF!</v>
      </c>
      <c r="E384" s="5">
        <v>1.5</v>
      </c>
      <c r="F384" s="5" t="e">
        <f t="shared" si="15"/>
        <v>#REF!</v>
      </c>
      <c r="G384" s="332"/>
      <c r="H384" s="314"/>
      <c r="I384" s="325"/>
    </row>
    <row r="385" spans="1:9" ht="11.25" customHeight="1" x14ac:dyDescent="0.2">
      <c r="A385" s="253"/>
      <c r="B385" s="249"/>
      <c r="C385" s="97" t="s">
        <v>75</v>
      </c>
      <c r="D385" s="5" t="e">
        <f>#REF!</f>
        <v>#REF!</v>
      </c>
      <c r="E385" s="5">
        <v>1.5</v>
      </c>
      <c r="F385" s="5" t="e">
        <f t="shared" si="15"/>
        <v>#REF!</v>
      </c>
      <c r="G385" s="332"/>
      <c r="H385" s="314"/>
      <c r="I385" s="331"/>
    </row>
    <row r="386" spans="1:9" ht="18" customHeight="1" x14ac:dyDescent="0.2">
      <c r="A386" s="239" t="s">
        <v>36</v>
      </c>
      <c r="B386" s="251" t="s">
        <v>1078</v>
      </c>
      <c r="C386" s="50" t="s">
        <v>1047</v>
      </c>
      <c r="D386" s="5" t="e">
        <f>#REF!</f>
        <v>#REF!</v>
      </c>
      <c r="E386" s="5">
        <v>0.48</v>
      </c>
      <c r="F386" s="5" t="e">
        <f t="shared" si="15"/>
        <v>#REF!</v>
      </c>
      <c r="G386" s="310" t="e">
        <f>(F386+F387)*#REF!</f>
        <v>#REF!</v>
      </c>
      <c r="H386" s="294" t="e">
        <f>G386*#REF!</f>
        <v>#REF!</v>
      </c>
      <c r="I386" s="326" t="e">
        <f>G386*#REF!</f>
        <v>#REF!</v>
      </c>
    </row>
    <row r="387" spans="1:9" ht="21" customHeight="1" x14ac:dyDescent="0.2">
      <c r="A387" s="241"/>
      <c r="B387" s="253"/>
      <c r="C387" s="50" t="s">
        <v>1047</v>
      </c>
      <c r="D387" s="5" t="e">
        <f>#REF!</f>
        <v>#REF!</v>
      </c>
      <c r="E387" s="5">
        <v>0.48</v>
      </c>
      <c r="F387" s="5" t="e">
        <f t="shared" si="15"/>
        <v>#REF!</v>
      </c>
      <c r="G387" s="310"/>
      <c r="H387" s="294"/>
      <c r="I387" s="326"/>
    </row>
    <row r="388" spans="1:9" ht="14.25" customHeight="1" x14ac:dyDescent="0.2">
      <c r="A388" s="251" t="s">
        <v>37</v>
      </c>
      <c r="B388" s="251" t="s">
        <v>1078</v>
      </c>
      <c r="C388" s="50" t="s">
        <v>1047</v>
      </c>
      <c r="D388" s="5" t="e">
        <f>#REF!</f>
        <v>#REF!</v>
      </c>
      <c r="E388" s="5">
        <v>0.6</v>
      </c>
      <c r="F388" s="5" t="e">
        <f t="shared" si="15"/>
        <v>#REF!</v>
      </c>
      <c r="G388" s="310" t="e">
        <f>(F388+F389)*#REF!</f>
        <v>#REF!</v>
      </c>
      <c r="H388" s="294" t="e">
        <f>G388*#REF!</f>
        <v>#REF!</v>
      </c>
      <c r="I388" s="326" t="e">
        <f>G388*#REF!</f>
        <v>#REF!</v>
      </c>
    </row>
    <row r="389" spans="1:9" ht="14.25" customHeight="1" x14ac:dyDescent="0.2">
      <c r="A389" s="253"/>
      <c r="B389" s="253"/>
      <c r="C389" s="50" t="s">
        <v>1047</v>
      </c>
      <c r="D389" s="5" t="e">
        <f>#REF!</f>
        <v>#REF!</v>
      </c>
      <c r="E389" s="5">
        <f>E388</f>
        <v>0.6</v>
      </c>
      <c r="F389" s="5" t="e">
        <f t="shared" si="15"/>
        <v>#REF!</v>
      </c>
      <c r="G389" s="310"/>
      <c r="H389" s="294"/>
      <c r="I389" s="326"/>
    </row>
    <row r="390" spans="1:9" ht="12" customHeight="1" x14ac:dyDescent="0.2">
      <c r="A390" s="247" t="s">
        <v>937</v>
      </c>
      <c r="B390" s="242" t="s">
        <v>637</v>
      </c>
      <c r="C390" s="50" t="s">
        <v>1047</v>
      </c>
      <c r="D390" s="5" t="e">
        <f>#REF!</f>
        <v>#REF!</v>
      </c>
      <c r="E390" s="5">
        <v>0.34</v>
      </c>
      <c r="F390" s="5" t="e">
        <f t="shared" si="15"/>
        <v>#REF!</v>
      </c>
      <c r="G390" s="310" t="e">
        <f>(F390+F391+F392+F393)*#REF!</f>
        <v>#REF!</v>
      </c>
      <c r="H390" s="294" t="e">
        <f>G390*#REF!</f>
        <v>#REF!</v>
      </c>
      <c r="I390" s="326" t="e">
        <f>G390*#REF!</f>
        <v>#REF!</v>
      </c>
    </row>
    <row r="391" spans="1:9" ht="12" customHeight="1" x14ac:dyDescent="0.2">
      <c r="A391" s="247"/>
      <c r="B391" s="242"/>
      <c r="C391" s="50" t="s">
        <v>38</v>
      </c>
      <c r="D391" s="5" t="e">
        <f>#REF!</f>
        <v>#REF!</v>
      </c>
      <c r="E391" s="5">
        <v>0.33</v>
      </c>
      <c r="F391" s="5" t="e">
        <f t="shared" si="15"/>
        <v>#REF!</v>
      </c>
      <c r="G391" s="310"/>
      <c r="H391" s="294"/>
      <c r="I391" s="326"/>
    </row>
    <row r="392" spans="1:9" ht="12" customHeight="1" x14ac:dyDescent="0.2">
      <c r="A392" s="247"/>
      <c r="B392" s="242"/>
      <c r="C392" s="50" t="s">
        <v>38</v>
      </c>
      <c r="D392" s="5" t="e">
        <f>#REF!</f>
        <v>#REF!</v>
      </c>
      <c r="E392" s="5">
        <v>0.33</v>
      </c>
      <c r="F392" s="5" t="e">
        <f t="shared" si="15"/>
        <v>#REF!</v>
      </c>
      <c r="G392" s="310"/>
      <c r="H392" s="294"/>
      <c r="I392" s="326"/>
    </row>
    <row r="393" spans="1:9" ht="12" customHeight="1" x14ac:dyDescent="0.2">
      <c r="A393" s="247"/>
      <c r="B393" s="242"/>
      <c r="C393" s="50" t="s">
        <v>75</v>
      </c>
      <c r="D393" s="5" t="e">
        <f>#REF!</f>
        <v>#REF!</v>
      </c>
      <c r="E393" s="5">
        <v>0.33</v>
      </c>
      <c r="F393" s="5" t="e">
        <f t="shared" si="15"/>
        <v>#REF!</v>
      </c>
      <c r="G393" s="310"/>
      <c r="H393" s="294"/>
      <c r="I393" s="326"/>
    </row>
    <row r="394" spans="1:9" ht="37.5" customHeight="1" x14ac:dyDescent="0.2">
      <c r="A394" s="46" t="s">
        <v>86</v>
      </c>
      <c r="B394" s="62"/>
      <c r="C394" s="97"/>
      <c r="D394" s="31"/>
      <c r="E394" s="31"/>
      <c r="F394" s="31"/>
      <c r="G394" s="29"/>
      <c r="H394" s="144"/>
      <c r="I394" s="145"/>
    </row>
    <row r="395" spans="1:9" ht="17.25" customHeight="1" x14ac:dyDescent="0.2">
      <c r="A395" s="239" t="s">
        <v>1061</v>
      </c>
      <c r="B395" s="248" t="s">
        <v>637</v>
      </c>
      <c r="C395" s="50" t="s">
        <v>1047</v>
      </c>
      <c r="D395" s="5" t="e">
        <f>#REF!</f>
        <v>#REF!</v>
      </c>
      <c r="E395" s="5">
        <v>0.5</v>
      </c>
      <c r="F395" s="5" t="e">
        <f>D395*E395</f>
        <v>#REF!</v>
      </c>
      <c r="G395" s="311" t="e">
        <f>(F395+F396)*#REF!</f>
        <v>#REF!</v>
      </c>
      <c r="H395" s="313" t="e">
        <f>G395*#REF!</f>
        <v>#REF!</v>
      </c>
      <c r="I395" s="324" t="e">
        <f>G395*#REF!</f>
        <v>#REF!</v>
      </c>
    </row>
    <row r="396" spans="1:9" ht="17.25" customHeight="1" x14ac:dyDescent="0.2">
      <c r="A396" s="241"/>
      <c r="B396" s="250"/>
      <c r="C396" s="50" t="s">
        <v>1047</v>
      </c>
      <c r="D396" s="5" t="e">
        <f>#REF!</f>
        <v>#REF!</v>
      </c>
      <c r="E396" s="5">
        <v>0.5</v>
      </c>
      <c r="F396" s="5" t="e">
        <f>D396*E396</f>
        <v>#REF!</v>
      </c>
      <c r="G396" s="312"/>
      <c r="H396" s="315"/>
      <c r="I396" s="331"/>
    </row>
    <row r="397" spans="1:9" ht="32.25" customHeight="1" x14ac:dyDescent="0.2">
      <c r="A397" s="46" t="s">
        <v>85</v>
      </c>
      <c r="B397" s="62"/>
      <c r="C397" s="50"/>
      <c r="D397" s="5"/>
      <c r="E397" s="5"/>
      <c r="F397" s="5"/>
      <c r="G397" s="5"/>
      <c r="H397" s="131"/>
      <c r="I397" s="132"/>
    </row>
    <row r="398" spans="1:9" ht="20.25" customHeight="1" x14ac:dyDescent="0.2">
      <c r="A398" s="247" t="s">
        <v>206</v>
      </c>
      <c r="B398" s="242" t="s">
        <v>903</v>
      </c>
      <c r="C398" s="50" t="s">
        <v>1047</v>
      </c>
      <c r="D398" s="5" t="e">
        <f>#REF!</f>
        <v>#REF!</v>
      </c>
      <c r="E398" s="5">
        <v>0.3</v>
      </c>
      <c r="F398" s="5" t="e">
        <f>D398*E398</f>
        <v>#REF!</v>
      </c>
      <c r="G398" s="310" t="e">
        <f>(F398+F399)*#REF!</f>
        <v>#REF!</v>
      </c>
      <c r="H398" s="294" t="e">
        <f>G398*#REF!</f>
        <v>#REF!</v>
      </c>
      <c r="I398" s="326" t="e">
        <f>G398*#REF!</f>
        <v>#REF!</v>
      </c>
    </row>
    <row r="399" spans="1:9" ht="17.25" customHeight="1" x14ac:dyDescent="0.2">
      <c r="A399" s="247"/>
      <c r="B399" s="242"/>
      <c r="C399" s="50" t="s">
        <v>1060</v>
      </c>
      <c r="D399" s="5" t="e">
        <f>#REF!</f>
        <v>#REF!</v>
      </c>
      <c r="E399" s="5">
        <f>E398</f>
        <v>0.3</v>
      </c>
      <c r="F399" s="5" t="e">
        <f>D399*E399</f>
        <v>#REF!</v>
      </c>
      <c r="G399" s="310"/>
      <c r="H399" s="294"/>
      <c r="I399" s="326"/>
    </row>
    <row r="400" spans="1:9" ht="42.75" customHeight="1" x14ac:dyDescent="0.2">
      <c r="A400" s="32" t="s">
        <v>222</v>
      </c>
      <c r="B400" s="6" t="s">
        <v>502</v>
      </c>
      <c r="C400" s="50" t="s">
        <v>75</v>
      </c>
      <c r="D400" s="5" t="e">
        <f>#REF!</f>
        <v>#REF!</v>
      </c>
      <c r="E400" s="27">
        <v>0.5</v>
      </c>
      <c r="F400" s="5" t="e">
        <f>D400*E400</f>
        <v>#REF!</v>
      </c>
      <c r="G400" s="5" t="e">
        <f>F400*#REF!</f>
        <v>#REF!</v>
      </c>
      <c r="H400" s="131" t="e">
        <f>G400*#REF!</f>
        <v>#REF!</v>
      </c>
      <c r="I400" s="132" t="e">
        <f>G400*#REF!</f>
        <v>#REF!</v>
      </c>
    </row>
    <row r="401" spans="1:9" ht="21" customHeight="1" x14ac:dyDescent="0.2">
      <c r="A401" s="33" t="s">
        <v>39</v>
      </c>
      <c r="B401" s="6" t="s">
        <v>502</v>
      </c>
      <c r="C401" s="50" t="s">
        <v>75</v>
      </c>
      <c r="D401" s="5" t="e">
        <f>#REF!</f>
        <v>#REF!</v>
      </c>
      <c r="E401" s="5">
        <v>1.5</v>
      </c>
      <c r="F401" s="5" t="e">
        <f>D401*E401</f>
        <v>#REF!</v>
      </c>
      <c r="G401" s="5" t="e">
        <f>F401*#REF!</f>
        <v>#REF!</v>
      </c>
      <c r="H401" s="131" t="e">
        <f>G401*#REF!</f>
        <v>#REF!</v>
      </c>
      <c r="I401" s="132" t="e">
        <f>G401*#REF!</f>
        <v>#REF!</v>
      </c>
    </row>
    <row r="402" spans="1:9" ht="21" customHeight="1" x14ac:dyDescent="0.2">
      <c r="A402" s="247" t="s">
        <v>58</v>
      </c>
      <c r="B402" s="251"/>
      <c r="C402" s="50"/>
      <c r="D402" s="5"/>
      <c r="E402" s="5"/>
      <c r="F402" s="5"/>
      <c r="G402" s="310"/>
      <c r="H402" s="294"/>
      <c r="I402" s="326"/>
    </row>
    <row r="403" spans="1:9" ht="21" customHeight="1" x14ac:dyDescent="0.2">
      <c r="A403" s="247"/>
      <c r="B403" s="253"/>
      <c r="C403" s="50"/>
      <c r="D403" s="5"/>
      <c r="E403" s="5"/>
      <c r="F403" s="5"/>
      <c r="G403" s="310"/>
      <c r="H403" s="294"/>
      <c r="I403" s="326"/>
    </row>
    <row r="404" spans="1:9" ht="21" customHeight="1" x14ac:dyDescent="0.2">
      <c r="A404" s="251" t="s">
        <v>276</v>
      </c>
      <c r="B404" s="251" t="s">
        <v>275</v>
      </c>
      <c r="C404" s="50" t="s">
        <v>1060</v>
      </c>
      <c r="D404" s="5" t="e">
        <f>#REF!</f>
        <v>#REF!</v>
      </c>
      <c r="E404" s="5">
        <f>0.98/2</f>
        <v>0.49</v>
      </c>
      <c r="F404" s="5" t="e">
        <f t="shared" ref="F404:F413" si="16">D404*E404</f>
        <v>#REF!</v>
      </c>
      <c r="G404" s="310" t="e">
        <f>(F404+F405)*#REF!</f>
        <v>#REF!</v>
      </c>
      <c r="H404" s="294" t="e">
        <f>G404*#REF!</f>
        <v>#REF!</v>
      </c>
      <c r="I404" s="326" t="e">
        <f>G404*#REF!</f>
        <v>#REF!</v>
      </c>
    </row>
    <row r="405" spans="1:9" ht="21" customHeight="1" x14ac:dyDescent="0.2">
      <c r="A405" s="253"/>
      <c r="B405" s="253"/>
      <c r="C405" s="50" t="s">
        <v>1060</v>
      </c>
      <c r="D405" s="5" t="e">
        <f>#REF!</f>
        <v>#REF!</v>
      </c>
      <c r="E405" s="5">
        <f>E404</f>
        <v>0.49</v>
      </c>
      <c r="F405" s="5" t="e">
        <f t="shared" si="16"/>
        <v>#REF!</v>
      </c>
      <c r="G405" s="310"/>
      <c r="H405" s="294"/>
      <c r="I405" s="326"/>
    </row>
    <row r="406" spans="1:9" ht="21" customHeight="1" x14ac:dyDescent="0.2">
      <c r="A406" s="251" t="s">
        <v>37</v>
      </c>
      <c r="B406" s="251" t="s">
        <v>275</v>
      </c>
      <c r="C406" s="50" t="s">
        <v>1060</v>
      </c>
      <c r="D406" s="5" t="e">
        <f>#REF!</f>
        <v>#REF!</v>
      </c>
      <c r="E406" s="5">
        <f>1.25/2</f>
        <v>0.63</v>
      </c>
      <c r="F406" s="5" t="e">
        <f t="shared" si="16"/>
        <v>#REF!</v>
      </c>
      <c r="G406" s="310" t="e">
        <f>(F406+F407)*#REF!</f>
        <v>#REF!</v>
      </c>
      <c r="H406" s="294" t="e">
        <f>G406*#REF!</f>
        <v>#REF!</v>
      </c>
      <c r="I406" s="326" t="e">
        <f>G406*#REF!</f>
        <v>#REF!</v>
      </c>
    </row>
    <row r="407" spans="1:9" ht="21" customHeight="1" x14ac:dyDescent="0.2">
      <c r="A407" s="253"/>
      <c r="B407" s="253"/>
      <c r="C407" s="50" t="s">
        <v>1060</v>
      </c>
      <c r="D407" s="5" t="e">
        <f>#REF!</f>
        <v>#REF!</v>
      </c>
      <c r="E407" s="5">
        <f>E406</f>
        <v>0.63</v>
      </c>
      <c r="F407" s="5" t="e">
        <f t="shared" si="16"/>
        <v>#REF!</v>
      </c>
      <c r="G407" s="310"/>
      <c r="H407" s="294"/>
      <c r="I407" s="326"/>
    </row>
    <row r="408" spans="1:9" ht="21" customHeight="1" x14ac:dyDescent="0.2">
      <c r="A408" s="251" t="s">
        <v>744</v>
      </c>
      <c r="B408" s="251" t="s">
        <v>275</v>
      </c>
      <c r="C408" s="50" t="s">
        <v>1060</v>
      </c>
      <c r="D408" s="5" t="e">
        <f>#REF!</f>
        <v>#REF!</v>
      </c>
      <c r="E408" s="5">
        <f>1.45/2</f>
        <v>0.73</v>
      </c>
      <c r="F408" s="5" t="e">
        <f t="shared" si="16"/>
        <v>#REF!</v>
      </c>
      <c r="G408" s="310" t="e">
        <f>(F408+F409)*#REF!</f>
        <v>#REF!</v>
      </c>
      <c r="H408" s="294" t="e">
        <f>G408*#REF!</f>
        <v>#REF!</v>
      </c>
      <c r="I408" s="326" t="e">
        <f>G408*#REF!</f>
        <v>#REF!</v>
      </c>
    </row>
    <row r="409" spans="1:9" ht="21" customHeight="1" x14ac:dyDescent="0.2">
      <c r="A409" s="253"/>
      <c r="B409" s="253"/>
      <c r="C409" s="50" t="s">
        <v>1060</v>
      </c>
      <c r="D409" s="5" t="e">
        <f>#REF!</f>
        <v>#REF!</v>
      </c>
      <c r="E409" s="5">
        <f>E408</f>
        <v>0.73</v>
      </c>
      <c r="F409" s="5" t="e">
        <f t="shared" si="16"/>
        <v>#REF!</v>
      </c>
      <c r="G409" s="310"/>
      <c r="H409" s="294"/>
      <c r="I409" s="326"/>
    </row>
    <row r="410" spans="1:9" ht="21" customHeight="1" x14ac:dyDescent="0.2">
      <c r="A410" s="251" t="s">
        <v>927</v>
      </c>
      <c r="B410" s="251" t="s">
        <v>275</v>
      </c>
      <c r="C410" s="50" t="s">
        <v>1060</v>
      </c>
      <c r="D410" s="5" t="e">
        <f>#REF!</f>
        <v>#REF!</v>
      </c>
      <c r="E410" s="5">
        <f>1.67/2</f>
        <v>0.84</v>
      </c>
      <c r="F410" s="5" t="e">
        <f t="shared" si="16"/>
        <v>#REF!</v>
      </c>
      <c r="G410" s="310" t="e">
        <f>(F410+F411)*#REF!</f>
        <v>#REF!</v>
      </c>
      <c r="H410" s="294" t="e">
        <f>G410*#REF!</f>
        <v>#REF!</v>
      </c>
      <c r="I410" s="326" t="e">
        <f>G410*#REF!</f>
        <v>#REF!</v>
      </c>
    </row>
    <row r="411" spans="1:9" ht="21" customHeight="1" x14ac:dyDescent="0.2">
      <c r="A411" s="253"/>
      <c r="B411" s="253"/>
      <c r="C411" s="50" t="s">
        <v>1060</v>
      </c>
      <c r="D411" s="5" t="e">
        <f>#REF!</f>
        <v>#REF!</v>
      </c>
      <c r="E411" s="5">
        <f>E410</f>
        <v>0.84</v>
      </c>
      <c r="F411" s="5" t="e">
        <f t="shared" si="16"/>
        <v>#REF!</v>
      </c>
      <c r="G411" s="310"/>
      <c r="H411" s="294"/>
      <c r="I411" s="326"/>
    </row>
    <row r="412" spans="1:9" ht="21" customHeight="1" x14ac:dyDescent="0.2">
      <c r="A412" s="251" t="s">
        <v>27</v>
      </c>
      <c r="B412" s="251" t="s">
        <v>275</v>
      </c>
      <c r="C412" s="50" t="s">
        <v>1060</v>
      </c>
      <c r="D412" s="5" t="e">
        <f>#REF!</f>
        <v>#REF!</v>
      </c>
      <c r="E412" s="5">
        <f>1.9/2</f>
        <v>0.95</v>
      </c>
      <c r="F412" s="5" t="e">
        <f t="shared" si="16"/>
        <v>#REF!</v>
      </c>
      <c r="G412" s="310" t="e">
        <f>(F412+F413)*#REF!</f>
        <v>#REF!</v>
      </c>
      <c r="H412" s="294" t="e">
        <f>G412*#REF!</f>
        <v>#REF!</v>
      </c>
      <c r="I412" s="326" t="e">
        <f>G412*#REF!</f>
        <v>#REF!</v>
      </c>
    </row>
    <row r="413" spans="1:9" ht="21" customHeight="1" x14ac:dyDescent="0.2">
      <c r="A413" s="253"/>
      <c r="B413" s="253"/>
      <c r="C413" s="50" t="s">
        <v>1060</v>
      </c>
      <c r="D413" s="5" t="e">
        <f>#REF!</f>
        <v>#REF!</v>
      </c>
      <c r="E413" s="5">
        <f>E412</f>
        <v>0.95</v>
      </c>
      <c r="F413" s="5" t="e">
        <f t="shared" si="16"/>
        <v>#REF!</v>
      </c>
      <c r="G413" s="310"/>
      <c r="H413" s="294"/>
      <c r="I413" s="326"/>
    </row>
    <row r="414" spans="1:9" ht="21" customHeight="1" x14ac:dyDescent="0.2">
      <c r="A414" s="247" t="s">
        <v>59</v>
      </c>
      <c r="B414" s="251"/>
      <c r="C414" s="50"/>
      <c r="D414" s="5"/>
      <c r="E414" s="5"/>
      <c r="F414" s="5"/>
      <c r="G414" s="310"/>
      <c r="H414" s="294"/>
      <c r="I414" s="326"/>
    </row>
    <row r="415" spans="1:9" ht="21" customHeight="1" x14ac:dyDescent="0.2">
      <c r="A415" s="247"/>
      <c r="B415" s="253"/>
      <c r="C415" s="50"/>
      <c r="D415" s="5"/>
      <c r="E415" s="5"/>
      <c r="F415" s="5"/>
      <c r="G415" s="310"/>
      <c r="H415" s="294"/>
      <c r="I415" s="326"/>
    </row>
    <row r="416" spans="1:9" ht="21" customHeight="1" x14ac:dyDescent="0.2">
      <c r="A416" s="251" t="s">
        <v>276</v>
      </c>
      <c r="B416" s="251" t="s">
        <v>728</v>
      </c>
      <c r="C416" s="50" t="s">
        <v>1060</v>
      </c>
      <c r="D416" s="5" t="e">
        <f>#REF!</f>
        <v>#REF!</v>
      </c>
      <c r="E416" s="5">
        <f>1.22/2</f>
        <v>0.61</v>
      </c>
      <c r="F416" s="5" t="e">
        <f t="shared" ref="F416:F425" si="17">D416*E416</f>
        <v>#REF!</v>
      </c>
      <c r="G416" s="310" t="e">
        <f>(F416+F417)*#REF!</f>
        <v>#REF!</v>
      </c>
      <c r="H416" s="294" t="e">
        <f>G416*#REF!</f>
        <v>#REF!</v>
      </c>
      <c r="I416" s="326" t="e">
        <f>G416*#REF!</f>
        <v>#REF!</v>
      </c>
    </row>
    <row r="417" spans="1:9" ht="21" customHeight="1" x14ac:dyDescent="0.2">
      <c r="A417" s="253"/>
      <c r="B417" s="253"/>
      <c r="C417" s="50" t="s">
        <v>1060</v>
      </c>
      <c r="D417" s="5" t="e">
        <f>#REF!</f>
        <v>#REF!</v>
      </c>
      <c r="E417" s="5">
        <f>E416</f>
        <v>0.61</v>
      </c>
      <c r="F417" s="5" t="e">
        <f t="shared" si="17"/>
        <v>#REF!</v>
      </c>
      <c r="G417" s="310"/>
      <c r="H417" s="294"/>
      <c r="I417" s="326"/>
    </row>
    <row r="418" spans="1:9" ht="21" customHeight="1" x14ac:dyDescent="0.2">
      <c r="A418" s="251" t="s">
        <v>37</v>
      </c>
      <c r="B418" s="251" t="s">
        <v>728</v>
      </c>
      <c r="C418" s="50" t="s">
        <v>1060</v>
      </c>
      <c r="D418" s="5" t="e">
        <f>#REF!</f>
        <v>#REF!</v>
      </c>
      <c r="E418" s="5">
        <f>1.3/2</f>
        <v>0.65</v>
      </c>
      <c r="F418" s="5" t="e">
        <f t="shared" si="17"/>
        <v>#REF!</v>
      </c>
      <c r="G418" s="310" t="e">
        <f>(F418+F419)*#REF!</f>
        <v>#REF!</v>
      </c>
      <c r="H418" s="294" t="e">
        <f>G418*#REF!</f>
        <v>#REF!</v>
      </c>
      <c r="I418" s="326" t="e">
        <f>G418*#REF!</f>
        <v>#REF!</v>
      </c>
    </row>
    <row r="419" spans="1:9" ht="21" customHeight="1" x14ac:dyDescent="0.2">
      <c r="A419" s="253"/>
      <c r="B419" s="253"/>
      <c r="C419" s="50" t="s">
        <v>1060</v>
      </c>
      <c r="D419" s="5" t="e">
        <f>#REF!</f>
        <v>#REF!</v>
      </c>
      <c r="E419" s="5">
        <f>E418</f>
        <v>0.65</v>
      </c>
      <c r="F419" s="5" t="e">
        <f t="shared" si="17"/>
        <v>#REF!</v>
      </c>
      <c r="G419" s="310"/>
      <c r="H419" s="294"/>
      <c r="I419" s="326"/>
    </row>
    <row r="420" spans="1:9" ht="21" customHeight="1" x14ac:dyDescent="0.2">
      <c r="A420" s="251" t="s">
        <v>744</v>
      </c>
      <c r="B420" s="251" t="s">
        <v>728</v>
      </c>
      <c r="C420" s="50" t="s">
        <v>1060</v>
      </c>
      <c r="D420" s="5" t="e">
        <f>#REF!</f>
        <v>#REF!</v>
      </c>
      <c r="E420" s="5">
        <f>1.45/2</f>
        <v>0.73</v>
      </c>
      <c r="F420" s="5" t="e">
        <f t="shared" si="17"/>
        <v>#REF!</v>
      </c>
      <c r="G420" s="310" t="e">
        <f>(F420+F421)*#REF!</f>
        <v>#REF!</v>
      </c>
      <c r="H420" s="294" t="e">
        <f>G420*#REF!</f>
        <v>#REF!</v>
      </c>
      <c r="I420" s="326" t="e">
        <f>G420*#REF!</f>
        <v>#REF!</v>
      </c>
    </row>
    <row r="421" spans="1:9" ht="21" customHeight="1" x14ac:dyDescent="0.2">
      <c r="A421" s="253"/>
      <c r="B421" s="253"/>
      <c r="C421" s="50" t="s">
        <v>1060</v>
      </c>
      <c r="D421" s="5" t="e">
        <f>#REF!</f>
        <v>#REF!</v>
      </c>
      <c r="E421" s="5">
        <f>E420</f>
        <v>0.73</v>
      </c>
      <c r="F421" s="5" t="e">
        <f t="shared" si="17"/>
        <v>#REF!</v>
      </c>
      <c r="G421" s="310"/>
      <c r="H421" s="294"/>
      <c r="I421" s="326"/>
    </row>
    <row r="422" spans="1:9" ht="21" customHeight="1" x14ac:dyDescent="0.2">
      <c r="A422" s="251" t="s">
        <v>927</v>
      </c>
      <c r="B422" s="251" t="s">
        <v>728</v>
      </c>
      <c r="C422" s="50" t="s">
        <v>1060</v>
      </c>
      <c r="D422" s="5" t="e">
        <f>#REF!</f>
        <v>#REF!</v>
      </c>
      <c r="E422" s="5">
        <f>1.57/2</f>
        <v>0.79</v>
      </c>
      <c r="F422" s="5" t="e">
        <f t="shared" si="17"/>
        <v>#REF!</v>
      </c>
      <c r="G422" s="310" t="e">
        <f>(F422+F423)*#REF!</f>
        <v>#REF!</v>
      </c>
      <c r="H422" s="294" t="e">
        <f>G422*#REF!</f>
        <v>#REF!</v>
      </c>
      <c r="I422" s="326" t="e">
        <f>G422*#REF!</f>
        <v>#REF!</v>
      </c>
    </row>
    <row r="423" spans="1:9" ht="21" customHeight="1" x14ac:dyDescent="0.2">
      <c r="A423" s="253"/>
      <c r="B423" s="253"/>
      <c r="C423" s="50" t="s">
        <v>1060</v>
      </c>
      <c r="D423" s="5" t="e">
        <f>#REF!</f>
        <v>#REF!</v>
      </c>
      <c r="E423" s="5">
        <f>E422</f>
        <v>0.79</v>
      </c>
      <c r="F423" s="5" t="e">
        <f t="shared" si="17"/>
        <v>#REF!</v>
      </c>
      <c r="G423" s="310"/>
      <c r="H423" s="294"/>
      <c r="I423" s="326"/>
    </row>
    <row r="424" spans="1:9" ht="21" customHeight="1" x14ac:dyDescent="0.2">
      <c r="A424" s="251" t="s">
        <v>27</v>
      </c>
      <c r="B424" s="251" t="s">
        <v>728</v>
      </c>
      <c r="C424" s="50" t="s">
        <v>1060</v>
      </c>
      <c r="D424" s="5" t="e">
        <f>#REF!</f>
        <v>#REF!</v>
      </c>
      <c r="E424" s="5">
        <f>1.7/2</f>
        <v>0.85</v>
      </c>
      <c r="F424" s="5" t="e">
        <f t="shared" si="17"/>
        <v>#REF!</v>
      </c>
      <c r="G424" s="310" t="e">
        <f>(F424+F425)*#REF!</f>
        <v>#REF!</v>
      </c>
      <c r="H424" s="294" t="e">
        <f>G424*#REF!</f>
        <v>#REF!</v>
      </c>
      <c r="I424" s="326" t="e">
        <f>G424*#REF!</f>
        <v>#REF!</v>
      </c>
    </row>
    <row r="425" spans="1:9" ht="21" customHeight="1" x14ac:dyDescent="0.2">
      <c r="A425" s="253"/>
      <c r="B425" s="253"/>
      <c r="C425" s="50" t="s">
        <v>1060</v>
      </c>
      <c r="D425" s="5" t="e">
        <f>#REF!</f>
        <v>#REF!</v>
      </c>
      <c r="E425" s="5">
        <f>E424</f>
        <v>0.85</v>
      </c>
      <c r="F425" s="5" t="e">
        <f t="shared" si="17"/>
        <v>#REF!</v>
      </c>
      <c r="G425" s="310"/>
      <c r="H425" s="294"/>
      <c r="I425" s="326"/>
    </row>
    <row r="426" spans="1:9" ht="16.5" customHeight="1" x14ac:dyDescent="0.2">
      <c r="A426" s="247" t="s">
        <v>60</v>
      </c>
      <c r="B426" s="251"/>
      <c r="C426" s="50"/>
      <c r="D426" s="5"/>
      <c r="E426" s="5"/>
      <c r="F426" s="5"/>
      <c r="G426" s="310"/>
      <c r="H426" s="294"/>
      <c r="I426" s="326"/>
    </row>
    <row r="427" spans="1:9" ht="16.5" customHeight="1" x14ac:dyDescent="0.2">
      <c r="A427" s="247"/>
      <c r="B427" s="253"/>
      <c r="C427" s="50"/>
      <c r="D427" s="5"/>
      <c r="E427" s="5"/>
      <c r="F427" s="5"/>
      <c r="G427" s="310"/>
      <c r="H427" s="294"/>
      <c r="I427" s="326"/>
    </row>
    <row r="428" spans="1:9" ht="16.5" customHeight="1" x14ac:dyDescent="0.2">
      <c r="A428" s="251" t="s">
        <v>56</v>
      </c>
      <c r="B428" s="251" t="s">
        <v>728</v>
      </c>
      <c r="C428" s="50" t="s">
        <v>1060</v>
      </c>
      <c r="D428" s="5" t="e">
        <f>#REF!</f>
        <v>#REF!</v>
      </c>
      <c r="E428" s="5">
        <f>0.57/2</f>
        <v>0.28999999999999998</v>
      </c>
      <c r="F428" s="5" t="e">
        <f t="shared" ref="F428:F433" si="18">D428*E428</f>
        <v>#REF!</v>
      </c>
      <c r="G428" s="310" t="e">
        <f>(F428+F429)*#REF!</f>
        <v>#REF!</v>
      </c>
      <c r="H428" s="294" t="e">
        <f>G428*#REF!</f>
        <v>#REF!</v>
      </c>
      <c r="I428" s="326" t="e">
        <f>G428*#REF!</f>
        <v>#REF!</v>
      </c>
    </row>
    <row r="429" spans="1:9" ht="16.5" customHeight="1" x14ac:dyDescent="0.2">
      <c r="A429" s="253"/>
      <c r="B429" s="253"/>
      <c r="C429" s="50" t="s">
        <v>1060</v>
      </c>
      <c r="D429" s="5" t="e">
        <f>#REF!</f>
        <v>#REF!</v>
      </c>
      <c r="E429" s="5">
        <f>E428</f>
        <v>0.28999999999999998</v>
      </c>
      <c r="F429" s="5" t="e">
        <f t="shared" si="18"/>
        <v>#REF!</v>
      </c>
      <c r="G429" s="310"/>
      <c r="H429" s="294"/>
      <c r="I429" s="326"/>
    </row>
    <row r="430" spans="1:9" ht="16.5" customHeight="1" x14ac:dyDescent="0.2">
      <c r="A430" s="251" t="s">
        <v>57</v>
      </c>
      <c r="B430" s="251" t="s">
        <v>728</v>
      </c>
      <c r="C430" s="50" t="s">
        <v>1060</v>
      </c>
      <c r="D430" s="5" t="e">
        <f>#REF!</f>
        <v>#REF!</v>
      </c>
      <c r="E430" s="5">
        <f>0.62/2</f>
        <v>0.31</v>
      </c>
      <c r="F430" s="5" t="e">
        <f t="shared" si="18"/>
        <v>#REF!</v>
      </c>
      <c r="G430" s="310" t="e">
        <f>(F430+F431)*#REF!</f>
        <v>#REF!</v>
      </c>
      <c r="H430" s="294" t="e">
        <f>G430*#REF!</f>
        <v>#REF!</v>
      </c>
      <c r="I430" s="326" t="e">
        <f>G430*#REF!</f>
        <v>#REF!</v>
      </c>
    </row>
    <row r="431" spans="1:9" ht="16.5" customHeight="1" x14ac:dyDescent="0.2">
      <c r="A431" s="253"/>
      <c r="B431" s="253"/>
      <c r="C431" s="50" t="s">
        <v>1060</v>
      </c>
      <c r="D431" s="5" t="e">
        <f>#REF!</f>
        <v>#REF!</v>
      </c>
      <c r="E431" s="5">
        <f>E430</f>
        <v>0.31</v>
      </c>
      <c r="F431" s="5" t="e">
        <f t="shared" si="18"/>
        <v>#REF!</v>
      </c>
      <c r="G431" s="310"/>
      <c r="H431" s="294"/>
      <c r="I431" s="326"/>
    </row>
    <row r="432" spans="1:9" ht="16.5" customHeight="1" x14ac:dyDescent="0.2">
      <c r="A432" s="251" t="s">
        <v>37</v>
      </c>
      <c r="B432" s="251" t="s">
        <v>728</v>
      </c>
      <c r="C432" s="50" t="s">
        <v>1060</v>
      </c>
      <c r="D432" s="5" t="e">
        <f>#REF!</f>
        <v>#REF!</v>
      </c>
      <c r="E432" s="5">
        <f>0.7/2</f>
        <v>0.35</v>
      </c>
      <c r="F432" s="5" t="e">
        <f t="shared" si="18"/>
        <v>#REF!</v>
      </c>
      <c r="G432" s="310" t="e">
        <f>(F432+F433)*#REF!</f>
        <v>#REF!</v>
      </c>
      <c r="H432" s="294" t="e">
        <f>G432*#REF!</f>
        <v>#REF!</v>
      </c>
      <c r="I432" s="326" t="e">
        <f>G432*#REF!</f>
        <v>#REF!</v>
      </c>
    </row>
    <row r="433" spans="1:9" ht="16.5" customHeight="1" x14ac:dyDescent="0.2">
      <c r="A433" s="253"/>
      <c r="B433" s="253"/>
      <c r="C433" s="50" t="s">
        <v>1060</v>
      </c>
      <c r="D433" s="5" t="e">
        <f>#REF!</f>
        <v>#REF!</v>
      </c>
      <c r="E433" s="5">
        <f>E432</f>
        <v>0.35</v>
      </c>
      <c r="F433" s="5" t="e">
        <f t="shared" si="18"/>
        <v>#REF!</v>
      </c>
      <c r="G433" s="310"/>
      <c r="H433" s="294"/>
      <c r="I433" s="326"/>
    </row>
    <row r="434" spans="1:9" ht="11.25" customHeight="1" x14ac:dyDescent="0.2">
      <c r="A434" s="18"/>
      <c r="B434" s="3"/>
      <c r="C434" s="90"/>
      <c r="D434" s="19"/>
      <c r="E434" s="19"/>
      <c r="F434" s="19"/>
      <c r="G434" s="19"/>
      <c r="H434" s="149"/>
      <c r="I434" s="149"/>
    </row>
    <row r="435" spans="1:9" ht="21" customHeight="1" x14ac:dyDescent="0.2">
      <c r="A435" s="1" t="s">
        <v>727</v>
      </c>
    </row>
    <row r="436" spans="1:9" ht="18.75" customHeight="1" x14ac:dyDescent="0.2">
      <c r="A436" s="247" t="s">
        <v>426</v>
      </c>
      <c r="B436" s="242" t="s">
        <v>998</v>
      </c>
      <c r="C436" s="16" t="s">
        <v>317</v>
      </c>
      <c r="D436" s="5" t="e">
        <f>#REF!</f>
        <v>#REF!</v>
      </c>
      <c r="E436" s="49">
        <v>2.68</v>
      </c>
      <c r="F436" s="5" t="e">
        <f t="shared" ref="F436:F443" si="19">D436*E436</f>
        <v>#REF!</v>
      </c>
      <c r="G436" s="310" t="e">
        <f>(F436+F437)*#REF!</f>
        <v>#REF!</v>
      </c>
      <c r="H436" s="294" t="e">
        <f>G436*#REF!</f>
        <v>#REF!</v>
      </c>
      <c r="I436" s="326" t="e">
        <f>G436*#REF!</f>
        <v>#REF!</v>
      </c>
    </row>
    <row r="437" spans="1:9" ht="18.75" customHeight="1" x14ac:dyDescent="0.2">
      <c r="A437" s="247"/>
      <c r="B437" s="242"/>
      <c r="C437" s="16" t="s">
        <v>589</v>
      </c>
      <c r="D437" s="5" t="e">
        <f>#REF!</f>
        <v>#REF!</v>
      </c>
      <c r="E437" s="49">
        <v>2.68</v>
      </c>
      <c r="F437" s="5" t="e">
        <f t="shared" si="19"/>
        <v>#REF!</v>
      </c>
      <c r="G437" s="310"/>
      <c r="H437" s="294"/>
      <c r="I437" s="326"/>
    </row>
    <row r="438" spans="1:9" ht="18.75" customHeight="1" x14ac:dyDescent="0.2">
      <c r="A438" s="247" t="s">
        <v>207</v>
      </c>
      <c r="B438" s="242" t="s">
        <v>998</v>
      </c>
      <c r="C438" s="16" t="s">
        <v>317</v>
      </c>
      <c r="D438" s="5" t="e">
        <f>#REF!</f>
        <v>#REF!</v>
      </c>
      <c r="E438" s="49">
        <v>4.6399999999999997</v>
      </c>
      <c r="F438" s="5" t="e">
        <f t="shared" si="19"/>
        <v>#REF!</v>
      </c>
      <c r="G438" s="311" t="e">
        <f>(F438+F439)*#REF!</f>
        <v>#REF!</v>
      </c>
      <c r="H438" s="314" t="e">
        <f>G438*#REF!</f>
        <v>#REF!</v>
      </c>
      <c r="I438" s="325" t="e">
        <f>G438*#REF!</f>
        <v>#REF!</v>
      </c>
    </row>
    <row r="439" spans="1:9" ht="18.75" customHeight="1" x14ac:dyDescent="0.2">
      <c r="A439" s="247"/>
      <c r="B439" s="242"/>
      <c r="C439" s="16" t="s">
        <v>589</v>
      </c>
      <c r="D439" s="5" t="e">
        <f>#REF!</f>
        <v>#REF!</v>
      </c>
      <c r="E439" s="49">
        <v>2.3199999999999998</v>
      </c>
      <c r="F439" s="5" t="e">
        <f t="shared" si="19"/>
        <v>#REF!</v>
      </c>
      <c r="G439" s="332"/>
      <c r="H439" s="314"/>
      <c r="I439" s="325"/>
    </row>
    <row r="440" spans="1:9" ht="19.5" customHeight="1" x14ac:dyDescent="0.2">
      <c r="A440" s="247" t="s">
        <v>427</v>
      </c>
      <c r="B440" s="242" t="s">
        <v>998</v>
      </c>
      <c r="C440" s="16" t="s">
        <v>317</v>
      </c>
      <c r="D440" s="5" t="e">
        <f>#REF!</f>
        <v>#REF!</v>
      </c>
      <c r="E440" s="49">
        <v>1.5</v>
      </c>
      <c r="F440" s="5" t="e">
        <f t="shared" si="19"/>
        <v>#REF!</v>
      </c>
      <c r="G440" s="310" t="e">
        <f>(F440+F441)*#REF!</f>
        <v>#REF!</v>
      </c>
      <c r="H440" s="294" t="e">
        <f>G440*#REF!</f>
        <v>#REF!</v>
      </c>
      <c r="I440" s="326" t="e">
        <f>G440*#REF!</f>
        <v>#REF!</v>
      </c>
    </row>
    <row r="441" spans="1:9" ht="19.5" customHeight="1" x14ac:dyDescent="0.2">
      <c r="A441" s="247"/>
      <c r="B441" s="242"/>
      <c r="C441" s="16" t="s">
        <v>589</v>
      </c>
      <c r="D441" s="5" t="e">
        <f>#REF!</f>
        <v>#REF!</v>
      </c>
      <c r="E441" s="49">
        <v>1.5</v>
      </c>
      <c r="F441" s="5" t="e">
        <f t="shared" si="19"/>
        <v>#REF!</v>
      </c>
      <c r="G441" s="310"/>
      <c r="H441" s="294"/>
      <c r="I441" s="326"/>
    </row>
    <row r="442" spans="1:9" ht="27.75" customHeight="1" x14ac:dyDescent="0.2">
      <c r="A442" s="239" t="s">
        <v>428</v>
      </c>
      <c r="B442" s="254" t="s">
        <v>429</v>
      </c>
      <c r="C442" s="16" t="s">
        <v>411</v>
      </c>
      <c r="D442" s="49" t="e">
        <f>#REF!</f>
        <v>#REF!</v>
      </c>
      <c r="E442" s="49">
        <v>0.72</v>
      </c>
      <c r="F442" s="5" t="e">
        <f t="shared" si="19"/>
        <v>#REF!</v>
      </c>
      <c r="G442" s="310" t="e">
        <f>(F442+F443)*#REF!</f>
        <v>#REF!</v>
      </c>
      <c r="H442" s="294" t="e">
        <f>G442*#REF!</f>
        <v>#REF!</v>
      </c>
      <c r="I442" s="326" t="e">
        <f>G442*#REF!</f>
        <v>#REF!</v>
      </c>
    </row>
    <row r="443" spans="1:9" ht="20.25" customHeight="1" x14ac:dyDescent="0.2">
      <c r="A443" s="241"/>
      <c r="B443" s="254"/>
      <c r="C443" s="16" t="s">
        <v>589</v>
      </c>
      <c r="D443" s="5" t="e">
        <f>#REF!</f>
        <v>#REF!</v>
      </c>
      <c r="E443" s="11">
        <f>E442</f>
        <v>0.72</v>
      </c>
      <c r="F443" s="5" t="e">
        <f t="shared" si="19"/>
        <v>#REF!</v>
      </c>
      <c r="G443" s="310"/>
      <c r="H443" s="294"/>
      <c r="I443" s="326"/>
    </row>
    <row r="444" spans="1:9" ht="55.5" customHeight="1" x14ac:dyDescent="0.2">
      <c r="A444" s="46" t="s">
        <v>1108</v>
      </c>
      <c r="B444" s="61"/>
      <c r="C444" s="95"/>
      <c r="D444" s="15"/>
      <c r="E444" s="15"/>
      <c r="F444" s="15"/>
      <c r="G444" s="15"/>
      <c r="H444" s="150"/>
      <c r="I444" s="146"/>
    </row>
    <row r="445" spans="1:9" ht="12.75" customHeight="1" x14ac:dyDescent="0.2">
      <c r="A445" s="20"/>
    </row>
    <row r="446" spans="1:9" ht="16.5" customHeight="1" x14ac:dyDescent="0.2">
      <c r="A446" s="1" t="s">
        <v>848</v>
      </c>
    </row>
    <row r="447" spans="1:9" ht="19.5" customHeight="1" x14ac:dyDescent="0.2">
      <c r="A447" s="239" t="s">
        <v>291</v>
      </c>
      <c r="B447" s="251" t="s">
        <v>395</v>
      </c>
      <c r="C447" s="50" t="s">
        <v>1047</v>
      </c>
      <c r="D447" s="5" t="e">
        <f>#REF!</f>
        <v>#REF!</v>
      </c>
      <c r="E447" s="5">
        <v>4</v>
      </c>
      <c r="F447" s="5" t="e">
        <f>D447*E447</f>
        <v>#REF!</v>
      </c>
      <c r="G447" s="311" t="e">
        <f>(F447+F448)*#REF!</f>
        <v>#REF!</v>
      </c>
      <c r="H447" s="313" t="e">
        <f>G447*#REF!</f>
        <v>#REF!</v>
      </c>
      <c r="I447" s="324" t="e">
        <f>G447*#REF!</f>
        <v>#REF!</v>
      </c>
    </row>
    <row r="448" spans="1:9" ht="19.5" customHeight="1" x14ac:dyDescent="0.2">
      <c r="A448" s="240"/>
      <c r="B448" s="252"/>
      <c r="C448" s="50" t="s">
        <v>1047</v>
      </c>
      <c r="D448" s="5" t="e">
        <f>#REF!</f>
        <v>#REF!</v>
      </c>
      <c r="E448" s="5">
        <f>E447</f>
        <v>4</v>
      </c>
      <c r="F448" s="5" t="e">
        <f>D448*E448</f>
        <v>#REF!</v>
      </c>
      <c r="G448" s="332"/>
      <c r="H448" s="314"/>
      <c r="I448" s="325"/>
    </row>
    <row r="449" spans="1:9" ht="19.5" customHeight="1" x14ac:dyDescent="0.2">
      <c r="A449" s="239" t="s">
        <v>210</v>
      </c>
      <c r="B449" s="251" t="s">
        <v>395</v>
      </c>
      <c r="C449" s="50" t="s">
        <v>1047</v>
      </c>
      <c r="D449" s="5" t="e">
        <f>#REF!</f>
        <v>#REF!</v>
      </c>
      <c r="E449" s="5">
        <v>4</v>
      </c>
      <c r="F449" s="5" t="e">
        <f>D449*E449</f>
        <v>#REF!</v>
      </c>
      <c r="G449" s="311" t="e">
        <f>(F449+F450)*#REF!</f>
        <v>#REF!</v>
      </c>
      <c r="H449" s="294" t="e">
        <f>G449*#REF!</f>
        <v>#REF!</v>
      </c>
      <c r="I449" s="326" t="e">
        <f>G449*#REF!</f>
        <v>#REF!</v>
      </c>
    </row>
    <row r="450" spans="1:9" ht="19.5" customHeight="1" x14ac:dyDescent="0.2">
      <c r="A450" s="240"/>
      <c r="B450" s="252"/>
      <c r="C450" s="50" t="s">
        <v>1047</v>
      </c>
      <c r="D450" s="5" t="e">
        <f>#REF!</f>
        <v>#REF!</v>
      </c>
      <c r="E450" s="5">
        <v>5</v>
      </c>
      <c r="F450" s="5" t="e">
        <f>D450*E450</f>
        <v>#REF!</v>
      </c>
      <c r="G450" s="332"/>
      <c r="H450" s="294"/>
      <c r="I450" s="326"/>
    </row>
    <row r="451" spans="1:9" ht="40.5" customHeight="1" x14ac:dyDescent="0.2">
      <c r="A451" s="88" t="s">
        <v>88</v>
      </c>
      <c r="B451" s="61"/>
      <c r="C451" s="95"/>
      <c r="D451" s="61"/>
      <c r="E451" s="61"/>
      <c r="F451" s="61"/>
      <c r="G451" s="62"/>
      <c r="H451" s="144"/>
      <c r="I451" s="145"/>
    </row>
    <row r="452" spans="1:9" ht="13.5" customHeight="1" x14ac:dyDescent="0.2">
      <c r="A452" s="239" t="s">
        <v>928</v>
      </c>
      <c r="B452" s="248" t="s">
        <v>711</v>
      </c>
      <c r="C452" s="50" t="s">
        <v>1060</v>
      </c>
      <c r="D452" s="5" t="e">
        <f>#REF!</f>
        <v>#REF!</v>
      </c>
      <c r="E452" s="5">
        <v>8</v>
      </c>
      <c r="F452" s="5" t="e">
        <f t="shared" ref="F452:F476" si="20">D452*E452</f>
        <v>#REF!</v>
      </c>
      <c r="G452" s="311" t="e">
        <f>(F452+F455+F456)*#REF!</f>
        <v>#REF!</v>
      </c>
      <c r="H452" s="313" t="e">
        <f>G452*#REF!</f>
        <v>#REF!</v>
      </c>
      <c r="I452" s="324" t="e">
        <f>G452*#REF!</f>
        <v>#REF!</v>
      </c>
    </row>
    <row r="453" spans="1:9" ht="13.5" customHeight="1" x14ac:dyDescent="0.2">
      <c r="A453" s="240"/>
      <c r="B453" s="249"/>
      <c r="C453" s="50" t="s">
        <v>1060</v>
      </c>
      <c r="D453" s="5" t="e">
        <f>#REF!</f>
        <v>#REF!</v>
      </c>
      <c r="E453" s="5">
        <v>8</v>
      </c>
      <c r="F453" s="5" t="e">
        <f t="shared" si="20"/>
        <v>#REF!</v>
      </c>
      <c r="G453" s="332"/>
      <c r="H453" s="314"/>
      <c r="I453" s="325"/>
    </row>
    <row r="454" spans="1:9" ht="13.5" customHeight="1" x14ac:dyDescent="0.2">
      <c r="A454" s="240"/>
      <c r="B454" s="249"/>
      <c r="C454" s="50" t="s">
        <v>1060</v>
      </c>
      <c r="D454" s="5" t="e">
        <f>#REF!</f>
        <v>#REF!</v>
      </c>
      <c r="E454" s="5">
        <v>8</v>
      </c>
      <c r="F454" s="5" t="e">
        <f t="shared" si="20"/>
        <v>#REF!</v>
      </c>
      <c r="G454" s="332"/>
      <c r="H454" s="314"/>
      <c r="I454" s="325"/>
    </row>
    <row r="455" spans="1:9" ht="13.5" customHeight="1" x14ac:dyDescent="0.2">
      <c r="A455" s="240"/>
      <c r="B455" s="249"/>
      <c r="C455" s="50" t="s">
        <v>589</v>
      </c>
      <c r="D455" s="5" t="e">
        <f>#REF!</f>
        <v>#REF!</v>
      </c>
      <c r="E455" s="5">
        <v>8</v>
      </c>
      <c r="F455" s="5" t="e">
        <f t="shared" si="20"/>
        <v>#REF!</v>
      </c>
      <c r="G455" s="332"/>
      <c r="H455" s="314"/>
      <c r="I455" s="325"/>
    </row>
    <row r="456" spans="1:9" ht="13.5" customHeight="1" x14ac:dyDescent="0.2">
      <c r="A456" s="241"/>
      <c r="B456" s="250"/>
      <c r="C456" s="50" t="s">
        <v>75</v>
      </c>
      <c r="D456" s="5" t="e">
        <f>#REF!</f>
        <v>#REF!</v>
      </c>
      <c r="E456" s="5">
        <v>8</v>
      </c>
      <c r="F456" s="5" t="e">
        <f t="shared" si="20"/>
        <v>#REF!</v>
      </c>
      <c r="G456" s="312"/>
      <c r="H456" s="315"/>
      <c r="I456" s="331"/>
    </row>
    <row r="457" spans="1:9" ht="26.25" customHeight="1" x14ac:dyDescent="0.2">
      <c r="A457" s="239" t="s">
        <v>929</v>
      </c>
      <c r="B457" s="248" t="s">
        <v>590</v>
      </c>
      <c r="C457" s="50" t="s">
        <v>1060</v>
      </c>
      <c r="D457" s="5" t="e">
        <f>#REF!</f>
        <v>#REF!</v>
      </c>
      <c r="E457" s="5">
        <v>0.85</v>
      </c>
      <c r="F457" s="5" t="e">
        <f t="shared" si="20"/>
        <v>#REF!</v>
      </c>
      <c r="G457" s="311" t="e">
        <f>(F457+F458)*#REF!</f>
        <v>#REF!</v>
      </c>
      <c r="H457" s="313" t="e">
        <f>G457*#REF!</f>
        <v>#REF!</v>
      </c>
      <c r="I457" s="324" t="e">
        <f>G457*#REF!</f>
        <v>#REF!</v>
      </c>
    </row>
    <row r="458" spans="1:9" ht="26.25" customHeight="1" x14ac:dyDescent="0.2">
      <c r="A458" s="240"/>
      <c r="B458" s="249"/>
      <c r="C458" s="50" t="s">
        <v>1060</v>
      </c>
      <c r="D458" s="5" t="e">
        <f>#REF!</f>
        <v>#REF!</v>
      </c>
      <c r="E458" s="5">
        <f>E457</f>
        <v>0.85</v>
      </c>
      <c r="F458" s="5" t="e">
        <f t="shared" si="20"/>
        <v>#REF!</v>
      </c>
      <c r="G458" s="332"/>
      <c r="H458" s="314"/>
      <c r="I458" s="325"/>
    </row>
    <row r="459" spans="1:9" ht="15" customHeight="1" x14ac:dyDescent="0.2">
      <c r="A459" s="239" t="s">
        <v>930</v>
      </c>
      <c r="B459" s="248" t="s">
        <v>590</v>
      </c>
      <c r="C459" s="50" t="s">
        <v>1060</v>
      </c>
      <c r="D459" s="5" t="e">
        <f>#REF!</f>
        <v>#REF!</v>
      </c>
      <c r="E459" s="5">
        <v>0.83</v>
      </c>
      <c r="F459" s="5" t="e">
        <f t="shared" si="20"/>
        <v>#REF!</v>
      </c>
      <c r="G459" s="311" t="e">
        <f>(F459+F460+F461+F462)*#REF!</f>
        <v>#REF!</v>
      </c>
      <c r="H459" s="313" t="e">
        <f>G459*#REF!</f>
        <v>#REF!</v>
      </c>
      <c r="I459" s="324" t="e">
        <f>G459*#REF!</f>
        <v>#REF!</v>
      </c>
    </row>
    <row r="460" spans="1:9" ht="15" customHeight="1" x14ac:dyDescent="0.2">
      <c r="A460" s="240"/>
      <c r="B460" s="249"/>
      <c r="C460" s="50" t="s">
        <v>1060</v>
      </c>
      <c r="D460" s="5" t="e">
        <f>#REF!</f>
        <v>#REF!</v>
      </c>
      <c r="E460" s="5">
        <v>0.83</v>
      </c>
      <c r="F460" s="5" t="e">
        <f t="shared" si="20"/>
        <v>#REF!</v>
      </c>
      <c r="G460" s="332"/>
      <c r="H460" s="314"/>
      <c r="I460" s="325"/>
    </row>
    <row r="461" spans="1:9" ht="15" customHeight="1" x14ac:dyDescent="0.2">
      <c r="A461" s="240"/>
      <c r="B461" s="249"/>
      <c r="C461" s="50" t="s">
        <v>589</v>
      </c>
      <c r="D461" s="5" t="e">
        <f>#REF!</f>
        <v>#REF!</v>
      </c>
      <c r="E461" s="5">
        <v>0.84</v>
      </c>
      <c r="F461" s="5" t="e">
        <f t="shared" si="20"/>
        <v>#REF!</v>
      </c>
      <c r="G461" s="332"/>
      <c r="H461" s="314"/>
      <c r="I461" s="325"/>
    </row>
    <row r="462" spans="1:9" ht="15" customHeight="1" x14ac:dyDescent="0.2">
      <c r="A462" s="241"/>
      <c r="B462" s="250"/>
      <c r="C462" s="50" t="s">
        <v>75</v>
      </c>
      <c r="D462" s="5" t="e">
        <f>#REF!</f>
        <v>#REF!</v>
      </c>
      <c r="E462" s="5">
        <v>0.83</v>
      </c>
      <c r="F462" s="5" t="e">
        <f t="shared" si="20"/>
        <v>#REF!</v>
      </c>
      <c r="G462" s="332"/>
      <c r="H462" s="314"/>
      <c r="I462" s="331"/>
    </row>
    <row r="463" spans="1:9" ht="12.75" customHeight="1" x14ac:dyDescent="0.2">
      <c r="A463" s="251" t="s">
        <v>931</v>
      </c>
      <c r="B463" s="248" t="s">
        <v>590</v>
      </c>
      <c r="C463" s="50" t="s">
        <v>1047</v>
      </c>
      <c r="D463" s="5" t="e">
        <f>#REF!</f>
        <v>#REF!</v>
      </c>
      <c r="E463" s="5">
        <v>0.83</v>
      </c>
      <c r="F463" s="5" t="e">
        <f t="shared" si="20"/>
        <v>#REF!</v>
      </c>
      <c r="G463" s="311" t="e">
        <f>(F463+F464+F465+F466)*#REF!</f>
        <v>#REF!</v>
      </c>
      <c r="H463" s="313" t="e">
        <f>G463*#REF!</f>
        <v>#REF!</v>
      </c>
      <c r="I463" s="324" t="e">
        <f>G463*#REF!</f>
        <v>#REF!</v>
      </c>
    </row>
    <row r="464" spans="1:9" ht="12.75" customHeight="1" x14ac:dyDescent="0.2">
      <c r="A464" s="252"/>
      <c r="B464" s="249"/>
      <c r="C464" s="50" t="s">
        <v>1047</v>
      </c>
      <c r="D464" s="5" t="e">
        <f>#REF!</f>
        <v>#REF!</v>
      </c>
      <c r="E464" s="5">
        <v>0.83</v>
      </c>
      <c r="F464" s="5" t="e">
        <f t="shared" si="20"/>
        <v>#REF!</v>
      </c>
      <c r="G464" s="332"/>
      <c r="H464" s="314"/>
      <c r="I464" s="325"/>
    </row>
    <row r="465" spans="1:9" ht="12.75" customHeight="1" x14ac:dyDescent="0.2">
      <c r="A465" s="252"/>
      <c r="B465" s="249"/>
      <c r="C465" s="50" t="s">
        <v>589</v>
      </c>
      <c r="D465" s="5" t="e">
        <f>#REF!</f>
        <v>#REF!</v>
      </c>
      <c r="E465" s="5">
        <v>0.84</v>
      </c>
      <c r="F465" s="5" t="e">
        <f t="shared" si="20"/>
        <v>#REF!</v>
      </c>
      <c r="G465" s="332"/>
      <c r="H465" s="314"/>
      <c r="I465" s="325"/>
    </row>
    <row r="466" spans="1:9" ht="18" customHeight="1" x14ac:dyDescent="0.2">
      <c r="A466" s="253"/>
      <c r="B466" s="250"/>
      <c r="C466" s="50" t="s">
        <v>75</v>
      </c>
      <c r="D466" s="5" t="e">
        <f>#REF!</f>
        <v>#REF!</v>
      </c>
      <c r="E466" s="5">
        <v>0.83</v>
      </c>
      <c r="F466" s="5" t="e">
        <f t="shared" si="20"/>
        <v>#REF!</v>
      </c>
      <c r="G466" s="332"/>
      <c r="H466" s="314"/>
      <c r="I466" s="331"/>
    </row>
    <row r="467" spans="1:9" ht="15.75" customHeight="1" x14ac:dyDescent="0.2">
      <c r="A467" s="239" t="s">
        <v>223</v>
      </c>
      <c r="B467" s="248" t="s">
        <v>590</v>
      </c>
      <c r="C467" s="16" t="s">
        <v>1060</v>
      </c>
      <c r="D467" s="49" t="e">
        <f>#REF!</f>
        <v>#REF!</v>
      </c>
      <c r="E467" s="49">
        <v>2.5499999999999998</v>
      </c>
      <c r="F467" s="5" t="e">
        <f t="shared" si="20"/>
        <v>#REF!</v>
      </c>
      <c r="G467" s="310" t="e">
        <f>(F467+F468)*#REF!</f>
        <v>#REF!</v>
      </c>
      <c r="H467" s="294" t="e">
        <f>G467*#REF!</f>
        <v>#REF!</v>
      </c>
      <c r="I467" s="326" t="e">
        <f>G467*#REF!</f>
        <v>#REF!</v>
      </c>
    </row>
    <row r="468" spans="1:9" ht="24" customHeight="1" x14ac:dyDescent="0.2">
      <c r="A468" s="241"/>
      <c r="B468" s="250"/>
      <c r="C468" s="50" t="s">
        <v>1060</v>
      </c>
      <c r="D468" s="5" t="e">
        <f>#REF!</f>
        <v>#REF!</v>
      </c>
      <c r="E468" s="49">
        <v>2.5499999999999998</v>
      </c>
      <c r="F468" s="5" t="e">
        <f t="shared" si="20"/>
        <v>#REF!</v>
      </c>
      <c r="G468" s="310"/>
      <c r="H468" s="294"/>
      <c r="I468" s="326"/>
    </row>
    <row r="469" spans="1:9" ht="17.25" customHeight="1" x14ac:dyDescent="0.2">
      <c r="A469" s="248" t="s">
        <v>1153</v>
      </c>
      <c r="B469" s="248" t="s">
        <v>590</v>
      </c>
      <c r="C469" s="16" t="s">
        <v>1060</v>
      </c>
      <c r="D469" s="49" t="e">
        <f>#REF!</f>
        <v>#REF!</v>
      </c>
      <c r="E469" s="49">
        <v>2.95</v>
      </c>
      <c r="F469" s="5" t="e">
        <f t="shared" si="20"/>
        <v>#REF!</v>
      </c>
      <c r="G469" s="310" t="e">
        <f>(F469+F470)*#REF!</f>
        <v>#REF!</v>
      </c>
      <c r="H469" s="294" t="e">
        <f>G469*#REF!</f>
        <v>#REF!</v>
      </c>
      <c r="I469" s="326" t="e">
        <f>G469*#REF!</f>
        <v>#REF!</v>
      </c>
    </row>
    <row r="470" spans="1:9" ht="17.25" customHeight="1" x14ac:dyDescent="0.2">
      <c r="A470" s="250"/>
      <c r="B470" s="250"/>
      <c r="C470" s="50" t="s">
        <v>1060</v>
      </c>
      <c r="D470" s="5" t="e">
        <f>#REF!</f>
        <v>#REF!</v>
      </c>
      <c r="E470" s="49">
        <v>2.95</v>
      </c>
      <c r="F470" s="5" t="e">
        <f t="shared" si="20"/>
        <v>#REF!</v>
      </c>
      <c r="G470" s="310"/>
      <c r="H470" s="294"/>
      <c r="I470" s="326"/>
    </row>
    <row r="471" spans="1:9" ht="17.25" customHeight="1" x14ac:dyDescent="0.2">
      <c r="A471" s="248" t="s">
        <v>927</v>
      </c>
      <c r="B471" s="248" t="s">
        <v>590</v>
      </c>
      <c r="C471" s="50" t="s">
        <v>1060</v>
      </c>
      <c r="D471" s="5" t="e">
        <f>#REF!</f>
        <v>#REF!</v>
      </c>
      <c r="E471" s="5">
        <v>3.35</v>
      </c>
      <c r="F471" s="5" t="e">
        <f t="shared" si="20"/>
        <v>#REF!</v>
      </c>
      <c r="G471" s="311" t="e">
        <f>(F471+F472)*#REF!</f>
        <v>#REF!</v>
      </c>
      <c r="H471" s="313" t="e">
        <f>G471*#REF!</f>
        <v>#REF!</v>
      </c>
      <c r="I471" s="324" t="e">
        <f>G471*#REF!</f>
        <v>#REF!</v>
      </c>
    </row>
    <row r="472" spans="1:9" ht="17.25" customHeight="1" x14ac:dyDescent="0.2">
      <c r="A472" s="249"/>
      <c r="B472" s="250"/>
      <c r="C472" s="50" t="s">
        <v>1060</v>
      </c>
      <c r="D472" s="5" t="e">
        <f>#REF!</f>
        <v>#REF!</v>
      </c>
      <c r="E472" s="5">
        <v>3.35</v>
      </c>
      <c r="F472" s="5" t="e">
        <f t="shared" si="20"/>
        <v>#REF!</v>
      </c>
      <c r="G472" s="332"/>
      <c r="H472" s="314"/>
      <c r="I472" s="325"/>
    </row>
    <row r="473" spans="1:9" ht="17.25" customHeight="1" x14ac:dyDescent="0.2">
      <c r="A473" s="248" t="s">
        <v>932</v>
      </c>
      <c r="B473" s="248" t="s">
        <v>590</v>
      </c>
      <c r="C473" s="16" t="s">
        <v>1060</v>
      </c>
      <c r="D473" s="49" t="e">
        <f>#REF!</f>
        <v>#REF!</v>
      </c>
      <c r="E473" s="49">
        <f>7.9/2</f>
        <v>3.95</v>
      </c>
      <c r="F473" s="5" t="e">
        <f t="shared" si="20"/>
        <v>#REF!</v>
      </c>
      <c r="G473" s="310" t="e">
        <f>(F473+F474)*#REF!</f>
        <v>#REF!</v>
      </c>
      <c r="H473" s="294" t="e">
        <f>G473*#REF!</f>
        <v>#REF!</v>
      </c>
      <c r="I473" s="326" t="e">
        <f>G473*#REF!</f>
        <v>#REF!</v>
      </c>
    </row>
    <row r="474" spans="1:9" ht="17.25" customHeight="1" x14ac:dyDescent="0.2">
      <c r="A474" s="250"/>
      <c r="B474" s="250"/>
      <c r="C474" s="50" t="s">
        <v>1060</v>
      </c>
      <c r="D474" s="5" t="e">
        <f>#REF!</f>
        <v>#REF!</v>
      </c>
      <c r="E474" s="49">
        <v>3.95</v>
      </c>
      <c r="F474" s="5" t="e">
        <f t="shared" si="20"/>
        <v>#REF!</v>
      </c>
      <c r="G474" s="310"/>
      <c r="H474" s="294"/>
      <c r="I474" s="326"/>
    </row>
    <row r="475" spans="1:9" ht="17.25" customHeight="1" x14ac:dyDescent="0.2">
      <c r="A475" s="248" t="s">
        <v>396</v>
      </c>
      <c r="B475" s="248" t="s">
        <v>590</v>
      </c>
      <c r="C475" s="16" t="s">
        <v>1060</v>
      </c>
      <c r="D475" s="49" t="e">
        <f>#REF!</f>
        <v>#REF!</v>
      </c>
      <c r="E475" s="49">
        <v>4.75</v>
      </c>
      <c r="F475" s="5" t="e">
        <f t="shared" si="20"/>
        <v>#REF!</v>
      </c>
      <c r="G475" s="310" t="e">
        <f>(F475+F476)*#REF!</f>
        <v>#REF!</v>
      </c>
      <c r="H475" s="294" t="e">
        <f>G475*#REF!</f>
        <v>#REF!</v>
      </c>
      <c r="I475" s="326" t="e">
        <f>G475*#REF!</f>
        <v>#REF!</v>
      </c>
    </row>
    <row r="476" spans="1:9" ht="17.25" customHeight="1" x14ac:dyDescent="0.2">
      <c r="A476" s="250"/>
      <c r="B476" s="250"/>
      <c r="C476" s="50" t="s">
        <v>1060</v>
      </c>
      <c r="D476" s="5" t="e">
        <f>#REF!</f>
        <v>#REF!</v>
      </c>
      <c r="E476" s="49">
        <v>4.75</v>
      </c>
      <c r="F476" s="5" t="e">
        <f t="shared" si="20"/>
        <v>#REF!</v>
      </c>
      <c r="G476" s="310"/>
      <c r="H476" s="294"/>
      <c r="I476" s="326"/>
    </row>
    <row r="477" spans="1:9" ht="24.75" customHeight="1" x14ac:dyDescent="0.2">
      <c r="A477" s="46" t="s">
        <v>89</v>
      </c>
      <c r="B477" s="61"/>
      <c r="C477" s="61"/>
      <c r="D477" s="61"/>
      <c r="E477" s="61"/>
      <c r="F477" s="61"/>
      <c r="G477" s="62"/>
      <c r="H477" s="131"/>
      <c r="I477" s="132"/>
    </row>
    <row r="478" spans="1:9" ht="19.5" customHeight="1" x14ac:dyDescent="0.2">
      <c r="A478" s="239" t="s">
        <v>918</v>
      </c>
      <c r="B478" s="248" t="s">
        <v>590</v>
      </c>
      <c r="C478" s="16" t="s">
        <v>1047</v>
      </c>
      <c r="D478" s="5" t="e">
        <f>#REF!</f>
        <v>#REF!</v>
      </c>
      <c r="E478" s="49">
        <v>2.5499999999999998</v>
      </c>
      <c r="F478" s="5" t="e">
        <f t="shared" ref="F478:F509" si="21">D478*E478</f>
        <v>#REF!</v>
      </c>
      <c r="G478" s="310" t="e">
        <f>(F478+F479)*#REF!</f>
        <v>#REF!</v>
      </c>
      <c r="H478" s="294" t="e">
        <f>G478*#REF!</f>
        <v>#REF!</v>
      </c>
      <c r="I478" s="326" t="e">
        <f>G478*#REF!</f>
        <v>#REF!</v>
      </c>
    </row>
    <row r="479" spans="1:9" ht="24" customHeight="1" x14ac:dyDescent="0.2">
      <c r="A479" s="241"/>
      <c r="B479" s="250"/>
      <c r="C479" s="16" t="s">
        <v>1047</v>
      </c>
      <c r="D479" s="5" t="e">
        <f>#REF!</f>
        <v>#REF!</v>
      </c>
      <c r="E479" s="49">
        <v>2.5499999999999998</v>
      </c>
      <c r="F479" s="5" t="e">
        <f t="shared" si="21"/>
        <v>#REF!</v>
      </c>
      <c r="G479" s="310"/>
      <c r="H479" s="294"/>
      <c r="I479" s="326"/>
    </row>
    <row r="480" spans="1:9" ht="17.25" customHeight="1" x14ac:dyDescent="0.2">
      <c r="A480" s="248" t="s">
        <v>1153</v>
      </c>
      <c r="B480" s="248" t="s">
        <v>590</v>
      </c>
      <c r="C480" s="16" t="s">
        <v>1047</v>
      </c>
      <c r="D480" s="5" t="e">
        <f>#REF!</f>
        <v>#REF!</v>
      </c>
      <c r="E480" s="49">
        <v>2.95</v>
      </c>
      <c r="F480" s="5" t="e">
        <f t="shared" si="21"/>
        <v>#REF!</v>
      </c>
      <c r="G480" s="310" t="e">
        <f>(F480+F481)*#REF!</f>
        <v>#REF!</v>
      </c>
      <c r="H480" s="294" t="e">
        <f>G480*#REF!</f>
        <v>#REF!</v>
      </c>
      <c r="I480" s="326" t="e">
        <f>G480*#REF!</f>
        <v>#REF!</v>
      </c>
    </row>
    <row r="481" spans="1:9" ht="17.25" customHeight="1" x14ac:dyDescent="0.2">
      <c r="A481" s="249"/>
      <c r="B481" s="250"/>
      <c r="C481" s="16" t="s">
        <v>1047</v>
      </c>
      <c r="D481" s="5" t="e">
        <f>#REF!</f>
        <v>#REF!</v>
      </c>
      <c r="E481" s="49">
        <v>2.95</v>
      </c>
      <c r="F481" s="5" t="e">
        <f t="shared" si="21"/>
        <v>#REF!</v>
      </c>
      <c r="G481" s="310"/>
      <c r="H481" s="294"/>
      <c r="I481" s="326"/>
    </row>
    <row r="482" spans="1:9" ht="17.25" customHeight="1" x14ac:dyDescent="0.2">
      <c r="A482" s="248" t="s">
        <v>205</v>
      </c>
      <c r="B482" s="248" t="s">
        <v>590</v>
      </c>
      <c r="C482" s="16" t="s">
        <v>1047</v>
      </c>
      <c r="D482" s="5" t="e">
        <f>#REF!</f>
        <v>#REF!</v>
      </c>
      <c r="E482" s="5">
        <v>3.35</v>
      </c>
      <c r="F482" s="5" t="e">
        <f t="shared" si="21"/>
        <v>#REF!</v>
      </c>
      <c r="G482" s="310" t="e">
        <f>(F482+F483)*#REF!</f>
        <v>#REF!</v>
      </c>
      <c r="H482" s="294" t="e">
        <f>G482*#REF!</f>
        <v>#REF!</v>
      </c>
      <c r="I482" s="326" t="e">
        <f>G482*#REF!</f>
        <v>#REF!</v>
      </c>
    </row>
    <row r="483" spans="1:9" ht="17.25" customHeight="1" x14ac:dyDescent="0.2">
      <c r="A483" s="250"/>
      <c r="B483" s="250"/>
      <c r="C483" s="16" t="s">
        <v>1047</v>
      </c>
      <c r="D483" s="5" t="e">
        <f>#REF!</f>
        <v>#REF!</v>
      </c>
      <c r="E483" s="5">
        <v>3.35</v>
      </c>
      <c r="F483" s="5" t="e">
        <f t="shared" si="21"/>
        <v>#REF!</v>
      </c>
      <c r="G483" s="310"/>
      <c r="H483" s="294"/>
      <c r="I483" s="326"/>
    </row>
    <row r="484" spans="1:9" ht="40.5" customHeight="1" x14ac:dyDescent="0.2">
      <c r="A484" s="32" t="s">
        <v>292</v>
      </c>
      <c r="B484" s="64" t="s">
        <v>587</v>
      </c>
      <c r="C484" s="50" t="s">
        <v>1060</v>
      </c>
      <c r="D484" s="5" t="e">
        <f>#REF!</f>
        <v>#REF!</v>
      </c>
      <c r="E484" s="5">
        <v>1.44</v>
      </c>
      <c r="F484" s="5" t="e">
        <f t="shared" si="21"/>
        <v>#REF!</v>
      </c>
      <c r="G484" s="5" t="e">
        <f>F484*#REF!</f>
        <v>#REF!</v>
      </c>
      <c r="H484" s="131" t="e">
        <f>G484*#REF!</f>
        <v>#REF!</v>
      </c>
      <c r="I484" s="132" t="e">
        <f>G484*#REF!</f>
        <v>#REF!</v>
      </c>
    </row>
    <row r="485" spans="1:9" ht="21" customHeight="1" x14ac:dyDescent="0.2">
      <c r="A485" s="65" t="s">
        <v>293</v>
      </c>
      <c r="B485" s="64" t="s">
        <v>587</v>
      </c>
      <c r="C485" s="50" t="s">
        <v>1060</v>
      </c>
      <c r="D485" s="5" t="e">
        <f>#REF!</f>
        <v>#REF!</v>
      </c>
      <c r="E485" s="5">
        <v>2.88</v>
      </c>
      <c r="F485" s="5" t="e">
        <f t="shared" si="21"/>
        <v>#REF!</v>
      </c>
      <c r="G485" s="5" t="e">
        <f>F485*#REF!</f>
        <v>#REF!</v>
      </c>
      <c r="H485" s="131" t="e">
        <f>G485*#REF!</f>
        <v>#REF!</v>
      </c>
      <c r="I485" s="132" t="e">
        <f>G485*#REF!</f>
        <v>#REF!</v>
      </c>
    </row>
    <row r="486" spans="1:9" ht="24.75" customHeight="1" x14ac:dyDescent="0.2">
      <c r="A486" s="65" t="s">
        <v>933</v>
      </c>
      <c r="B486" s="64" t="s">
        <v>587</v>
      </c>
      <c r="C486" s="50" t="s">
        <v>1060</v>
      </c>
      <c r="D486" s="5" t="e">
        <f>#REF!</f>
        <v>#REF!</v>
      </c>
      <c r="E486" s="5">
        <v>4.32</v>
      </c>
      <c r="F486" s="5" t="e">
        <f t="shared" si="21"/>
        <v>#REF!</v>
      </c>
      <c r="G486" s="5" t="e">
        <f>F486*#REF!</f>
        <v>#REF!</v>
      </c>
      <c r="H486" s="131" t="e">
        <f>G486*#REF!</f>
        <v>#REF!</v>
      </c>
      <c r="I486" s="132" t="e">
        <f>G486*#REF!</f>
        <v>#REF!</v>
      </c>
    </row>
    <row r="487" spans="1:9" ht="24.75" customHeight="1" x14ac:dyDescent="0.2">
      <c r="A487" s="65" t="s">
        <v>396</v>
      </c>
      <c r="B487" s="39" t="s">
        <v>587</v>
      </c>
      <c r="C487" s="50" t="s">
        <v>1060</v>
      </c>
      <c r="D487" s="5" t="e">
        <f>#REF!</f>
        <v>#REF!</v>
      </c>
      <c r="E487" s="5">
        <v>8.64</v>
      </c>
      <c r="F487" s="5" t="e">
        <f t="shared" si="21"/>
        <v>#REF!</v>
      </c>
      <c r="G487" s="5" t="e">
        <f>F487*#REF!</f>
        <v>#REF!</v>
      </c>
      <c r="H487" s="131" t="e">
        <f>G487*#REF!</f>
        <v>#REF!</v>
      </c>
      <c r="I487" s="132" t="e">
        <f>G487*#REF!</f>
        <v>#REF!</v>
      </c>
    </row>
    <row r="488" spans="1:9" ht="42.75" customHeight="1" x14ac:dyDescent="0.2">
      <c r="A488" s="33" t="s">
        <v>397</v>
      </c>
      <c r="B488" s="6" t="s">
        <v>590</v>
      </c>
      <c r="C488" s="50" t="s">
        <v>38</v>
      </c>
      <c r="D488" s="5" t="e">
        <f>#REF!</f>
        <v>#REF!</v>
      </c>
      <c r="E488" s="5">
        <v>0.44</v>
      </c>
      <c r="F488" s="5" t="e">
        <f t="shared" si="21"/>
        <v>#REF!</v>
      </c>
      <c r="G488" s="5" t="e">
        <f>F488*#REF!</f>
        <v>#REF!</v>
      </c>
      <c r="H488" s="131" t="e">
        <f>G488*#REF!</f>
        <v>#REF!</v>
      </c>
      <c r="I488" s="132" t="e">
        <f>G488*#REF!</f>
        <v>#REF!</v>
      </c>
    </row>
    <row r="489" spans="1:9" ht="17.25" customHeight="1" x14ac:dyDescent="0.2">
      <c r="A489" s="65" t="s">
        <v>288</v>
      </c>
      <c r="B489" s="6" t="s">
        <v>590</v>
      </c>
      <c r="C489" s="50" t="s">
        <v>38</v>
      </c>
      <c r="D489" s="5" t="e">
        <f>#REF!</f>
        <v>#REF!</v>
      </c>
      <c r="E489" s="5">
        <v>0.6</v>
      </c>
      <c r="F489" s="5" t="e">
        <f t="shared" si="21"/>
        <v>#REF!</v>
      </c>
      <c r="G489" s="5" t="e">
        <f>F489*#REF!</f>
        <v>#REF!</v>
      </c>
      <c r="H489" s="131" t="e">
        <f>G489*#REF!</f>
        <v>#REF!</v>
      </c>
      <c r="I489" s="132" t="e">
        <f>G489*#REF!</f>
        <v>#REF!</v>
      </c>
    </row>
    <row r="490" spans="1:9" ht="17.25" customHeight="1" x14ac:dyDescent="0.2">
      <c r="A490" s="65" t="s">
        <v>259</v>
      </c>
      <c r="B490" s="6" t="s">
        <v>590</v>
      </c>
      <c r="C490" s="50" t="s">
        <v>38</v>
      </c>
      <c r="D490" s="5" t="e">
        <f>#REF!</f>
        <v>#REF!</v>
      </c>
      <c r="E490" s="5">
        <v>0.82</v>
      </c>
      <c r="F490" s="5" t="e">
        <f t="shared" si="21"/>
        <v>#REF!</v>
      </c>
      <c r="G490" s="5" t="e">
        <f>F490*#REF!</f>
        <v>#REF!</v>
      </c>
      <c r="H490" s="131" t="e">
        <f>G490*#REF!</f>
        <v>#REF!</v>
      </c>
      <c r="I490" s="132" t="e">
        <f>G490*#REF!</f>
        <v>#REF!</v>
      </c>
    </row>
    <row r="491" spans="1:9" ht="12.75" customHeight="1" x14ac:dyDescent="0.2">
      <c r="A491" s="247" t="s">
        <v>260</v>
      </c>
      <c r="B491" s="242" t="s">
        <v>590</v>
      </c>
      <c r="C491" s="50" t="s">
        <v>1047</v>
      </c>
      <c r="D491" s="5" t="e">
        <f>#REF!</f>
        <v>#REF!</v>
      </c>
      <c r="E491" s="5">
        <v>0.5</v>
      </c>
      <c r="F491" s="5" t="e">
        <f t="shared" si="21"/>
        <v>#REF!</v>
      </c>
      <c r="G491" s="310" t="e">
        <f>(F491+F492+F493+F494)*#REF!</f>
        <v>#REF!</v>
      </c>
      <c r="H491" s="294" t="e">
        <f>G491*#REF!</f>
        <v>#REF!</v>
      </c>
      <c r="I491" s="326" t="e">
        <f>G491*#REF!</f>
        <v>#REF!</v>
      </c>
    </row>
    <row r="492" spans="1:9" ht="12.75" customHeight="1" x14ac:dyDescent="0.2">
      <c r="A492" s="247"/>
      <c r="B492" s="242"/>
      <c r="C492" s="50" t="s">
        <v>1047</v>
      </c>
      <c r="D492" s="5" t="e">
        <f>#REF!</f>
        <v>#REF!</v>
      </c>
      <c r="E492" s="5">
        <v>0.5</v>
      </c>
      <c r="F492" s="5" t="e">
        <f t="shared" si="21"/>
        <v>#REF!</v>
      </c>
      <c r="G492" s="310"/>
      <c r="H492" s="294"/>
      <c r="I492" s="326"/>
    </row>
    <row r="493" spans="1:9" ht="12.75" customHeight="1" x14ac:dyDescent="0.2">
      <c r="A493" s="247"/>
      <c r="B493" s="242"/>
      <c r="C493" s="50" t="s">
        <v>589</v>
      </c>
      <c r="D493" s="5" t="e">
        <f>#REF!</f>
        <v>#REF!</v>
      </c>
      <c r="E493" s="5">
        <v>0.5</v>
      </c>
      <c r="F493" s="5" t="e">
        <f t="shared" si="21"/>
        <v>#REF!</v>
      </c>
      <c r="G493" s="310"/>
      <c r="H493" s="294"/>
      <c r="I493" s="326"/>
    </row>
    <row r="494" spans="1:9" ht="12.75" customHeight="1" x14ac:dyDescent="0.2">
      <c r="A494" s="247"/>
      <c r="B494" s="242"/>
      <c r="C494" s="50" t="s">
        <v>75</v>
      </c>
      <c r="D494" s="5" t="e">
        <f>#REF!</f>
        <v>#REF!</v>
      </c>
      <c r="E494" s="5">
        <v>0.5</v>
      </c>
      <c r="F494" s="5" t="e">
        <f t="shared" si="21"/>
        <v>#REF!</v>
      </c>
      <c r="G494" s="310"/>
      <c r="H494" s="294"/>
      <c r="I494" s="326"/>
    </row>
    <row r="495" spans="1:9" ht="10.5" customHeight="1" x14ac:dyDescent="0.2">
      <c r="A495" s="242" t="s">
        <v>1153</v>
      </c>
      <c r="B495" s="242" t="s">
        <v>590</v>
      </c>
      <c r="C495" s="50" t="s">
        <v>1047</v>
      </c>
      <c r="D495" s="5" t="e">
        <f>#REF!</f>
        <v>#REF!</v>
      </c>
      <c r="E495" s="5">
        <v>0.57999999999999996</v>
      </c>
      <c r="F495" s="5" t="e">
        <f t="shared" si="21"/>
        <v>#REF!</v>
      </c>
      <c r="G495" s="310" t="e">
        <f>(F495+F496+F497+F498)*#REF!</f>
        <v>#REF!</v>
      </c>
      <c r="H495" s="294" t="e">
        <f>G495*#REF!</f>
        <v>#REF!</v>
      </c>
      <c r="I495" s="326" t="e">
        <f>G495*#REF!</f>
        <v>#REF!</v>
      </c>
    </row>
    <row r="496" spans="1:9" ht="10.5" customHeight="1" x14ac:dyDescent="0.2">
      <c r="A496" s="242"/>
      <c r="B496" s="242"/>
      <c r="C496" s="50" t="s">
        <v>1047</v>
      </c>
      <c r="D496" s="5" t="e">
        <f>#REF!</f>
        <v>#REF!</v>
      </c>
      <c r="E496" s="5">
        <v>0.57999999999999996</v>
      </c>
      <c r="F496" s="5" t="e">
        <f t="shared" si="21"/>
        <v>#REF!</v>
      </c>
      <c r="G496" s="310"/>
      <c r="H496" s="294"/>
      <c r="I496" s="326"/>
    </row>
    <row r="497" spans="1:9" ht="10.5" customHeight="1" x14ac:dyDescent="0.2">
      <c r="A497" s="242"/>
      <c r="B497" s="242"/>
      <c r="C497" s="50" t="s">
        <v>589</v>
      </c>
      <c r="D497" s="5" t="e">
        <f>#REF!</f>
        <v>#REF!</v>
      </c>
      <c r="E497" s="5">
        <v>0.59</v>
      </c>
      <c r="F497" s="5" t="e">
        <f t="shared" si="21"/>
        <v>#REF!</v>
      </c>
      <c r="G497" s="310"/>
      <c r="H497" s="294"/>
      <c r="I497" s="326"/>
    </row>
    <row r="498" spans="1:9" ht="10.5" customHeight="1" x14ac:dyDescent="0.2">
      <c r="A498" s="242"/>
      <c r="B498" s="242"/>
      <c r="C498" s="50" t="s">
        <v>75</v>
      </c>
      <c r="D498" s="5" t="e">
        <f>#REF!</f>
        <v>#REF!</v>
      </c>
      <c r="E498" s="5">
        <v>0.57999999999999996</v>
      </c>
      <c r="F498" s="5" t="e">
        <f t="shared" si="21"/>
        <v>#REF!</v>
      </c>
      <c r="G498" s="310"/>
      <c r="H498" s="294"/>
      <c r="I498" s="326"/>
    </row>
    <row r="499" spans="1:9" ht="10.5" customHeight="1" x14ac:dyDescent="0.2">
      <c r="A499" s="242" t="s">
        <v>261</v>
      </c>
      <c r="B499" s="242" t="s">
        <v>590</v>
      </c>
      <c r="C499" s="50" t="s">
        <v>1047</v>
      </c>
      <c r="D499" s="5" t="e">
        <f>#REF!</f>
        <v>#REF!</v>
      </c>
      <c r="E499" s="5">
        <v>0.67</v>
      </c>
      <c r="F499" s="5" t="e">
        <f t="shared" si="21"/>
        <v>#REF!</v>
      </c>
      <c r="G499" s="310" t="e">
        <f>(F499+F500+F501+F502)*#REF!</f>
        <v>#REF!</v>
      </c>
      <c r="H499" s="294" t="e">
        <f>G499*#REF!</f>
        <v>#REF!</v>
      </c>
      <c r="I499" s="326" t="e">
        <f>G499*#REF!</f>
        <v>#REF!</v>
      </c>
    </row>
    <row r="500" spans="1:9" ht="10.5" customHeight="1" x14ac:dyDescent="0.2">
      <c r="A500" s="242"/>
      <c r="B500" s="242"/>
      <c r="C500" s="50" t="s">
        <v>1047</v>
      </c>
      <c r="D500" s="5" t="e">
        <f>#REF!</f>
        <v>#REF!</v>
      </c>
      <c r="E500" s="5">
        <v>0.66</v>
      </c>
      <c r="F500" s="5" t="e">
        <f t="shared" si="21"/>
        <v>#REF!</v>
      </c>
      <c r="G500" s="310"/>
      <c r="H500" s="294"/>
      <c r="I500" s="326"/>
    </row>
    <row r="501" spans="1:9" ht="10.5" customHeight="1" x14ac:dyDescent="0.2">
      <c r="A501" s="242"/>
      <c r="B501" s="242"/>
      <c r="C501" s="50" t="s">
        <v>589</v>
      </c>
      <c r="D501" s="5" t="e">
        <f>#REF!</f>
        <v>#REF!</v>
      </c>
      <c r="E501" s="5">
        <v>0.67</v>
      </c>
      <c r="F501" s="5" t="e">
        <f t="shared" si="21"/>
        <v>#REF!</v>
      </c>
      <c r="G501" s="310"/>
      <c r="H501" s="294"/>
      <c r="I501" s="326"/>
    </row>
    <row r="502" spans="1:9" ht="10.5" customHeight="1" x14ac:dyDescent="0.2">
      <c r="A502" s="242"/>
      <c r="B502" s="242"/>
      <c r="C502" s="50" t="s">
        <v>75</v>
      </c>
      <c r="D502" s="5" t="e">
        <f>#REF!</f>
        <v>#REF!</v>
      </c>
      <c r="E502" s="5">
        <v>0.67</v>
      </c>
      <c r="F502" s="5" t="e">
        <f t="shared" si="21"/>
        <v>#REF!</v>
      </c>
      <c r="G502" s="310"/>
      <c r="H502" s="294"/>
      <c r="I502" s="326"/>
    </row>
    <row r="503" spans="1:9" ht="10.5" customHeight="1" x14ac:dyDescent="0.2">
      <c r="A503" s="242" t="s">
        <v>262</v>
      </c>
      <c r="B503" s="242" t="s">
        <v>590</v>
      </c>
      <c r="C503" s="50" t="s">
        <v>1047</v>
      </c>
      <c r="D503" s="5" t="e">
        <f>#REF!</f>
        <v>#REF!</v>
      </c>
      <c r="E503" s="5">
        <v>0.75</v>
      </c>
      <c r="F503" s="5" t="e">
        <f t="shared" si="21"/>
        <v>#REF!</v>
      </c>
      <c r="G503" s="310" t="e">
        <f>(F503+F504+F505+F506)*#REF!</f>
        <v>#REF!</v>
      </c>
      <c r="H503" s="294" t="e">
        <f>G503*#REF!</f>
        <v>#REF!</v>
      </c>
      <c r="I503" s="326" t="e">
        <f>G503*#REF!</f>
        <v>#REF!</v>
      </c>
    </row>
    <row r="504" spans="1:9" ht="10.5" customHeight="1" x14ac:dyDescent="0.2">
      <c r="A504" s="242"/>
      <c r="B504" s="242"/>
      <c r="C504" s="50" t="s">
        <v>1047</v>
      </c>
      <c r="D504" s="5" t="e">
        <f>#REF!</f>
        <v>#REF!</v>
      </c>
      <c r="E504" s="5">
        <v>0.75</v>
      </c>
      <c r="F504" s="5" t="e">
        <f t="shared" si="21"/>
        <v>#REF!</v>
      </c>
      <c r="G504" s="310"/>
      <c r="H504" s="294"/>
      <c r="I504" s="326"/>
    </row>
    <row r="505" spans="1:9" ht="10.5" customHeight="1" x14ac:dyDescent="0.2">
      <c r="A505" s="242"/>
      <c r="B505" s="242"/>
      <c r="C505" s="50" t="s">
        <v>589</v>
      </c>
      <c r="D505" s="5" t="e">
        <f>#REF!</f>
        <v>#REF!</v>
      </c>
      <c r="E505" s="5">
        <v>0.75</v>
      </c>
      <c r="F505" s="5" t="e">
        <f t="shared" si="21"/>
        <v>#REF!</v>
      </c>
      <c r="G505" s="310"/>
      <c r="H505" s="294"/>
      <c r="I505" s="326"/>
    </row>
    <row r="506" spans="1:9" ht="10.5" customHeight="1" x14ac:dyDescent="0.2">
      <c r="A506" s="242"/>
      <c r="B506" s="242"/>
      <c r="C506" s="50" t="s">
        <v>75</v>
      </c>
      <c r="D506" s="5" t="e">
        <f>#REF!</f>
        <v>#REF!</v>
      </c>
      <c r="E506" s="5">
        <v>0.75</v>
      </c>
      <c r="F506" s="5" t="e">
        <f t="shared" si="21"/>
        <v>#REF!</v>
      </c>
      <c r="G506" s="310"/>
      <c r="H506" s="294"/>
      <c r="I506" s="326"/>
    </row>
    <row r="507" spans="1:9" ht="10.5" customHeight="1" x14ac:dyDescent="0.2">
      <c r="A507" s="242" t="s">
        <v>263</v>
      </c>
      <c r="B507" s="242" t="s">
        <v>590</v>
      </c>
      <c r="C507" s="50" t="s">
        <v>1047</v>
      </c>
      <c r="D507" s="5" t="e">
        <f>#REF!</f>
        <v>#REF!</v>
      </c>
      <c r="E507" s="5">
        <v>0.83</v>
      </c>
      <c r="F507" s="5" t="e">
        <f t="shared" si="21"/>
        <v>#REF!</v>
      </c>
      <c r="G507" s="310" t="e">
        <f>(F507+F508+F509+F510)*#REF!</f>
        <v>#REF!</v>
      </c>
      <c r="H507" s="294" t="e">
        <f>G507*#REF!</f>
        <v>#REF!</v>
      </c>
      <c r="I507" s="326" t="e">
        <f>G507*#REF!</f>
        <v>#REF!</v>
      </c>
    </row>
    <row r="508" spans="1:9" ht="10.5" customHeight="1" x14ac:dyDescent="0.2">
      <c r="A508" s="242"/>
      <c r="B508" s="242"/>
      <c r="C508" s="50" t="s">
        <v>1047</v>
      </c>
      <c r="D508" s="5" t="e">
        <f>#REF!</f>
        <v>#REF!</v>
      </c>
      <c r="E508" s="5">
        <v>0.83</v>
      </c>
      <c r="F508" s="5" t="e">
        <f t="shared" si="21"/>
        <v>#REF!</v>
      </c>
      <c r="G508" s="310"/>
      <c r="H508" s="294"/>
      <c r="I508" s="326"/>
    </row>
    <row r="509" spans="1:9" ht="10.5" customHeight="1" x14ac:dyDescent="0.2">
      <c r="A509" s="242"/>
      <c r="B509" s="242"/>
      <c r="C509" s="50" t="s">
        <v>589</v>
      </c>
      <c r="D509" s="5" t="e">
        <f>#REF!</f>
        <v>#REF!</v>
      </c>
      <c r="E509" s="5">
        <v>0.84</v>
      </c>
      <c r="F509" s="5" t="e">
        <f t="shared" si="21"/>
        <v>#REF!</v>
      </c>
      <c r="G509" s="310"/>
      <c r="H509" s="294"/>
      <c r="I509" s="326"/>
    </row>
    <row r="510" spans="1:9" ht="10.5" customHeight="1" x14ac:dyDescent="0.2">
      <c r="A510" s="242"/>
      <c r="B510" s="242"/>
      <c r="C510" s="50" t="s">
        <v>75</v>
      </c>
      <c r="D510" s="5" t="e">
        <f>#REF!</f>
        <v>#REF!</v>
      </c>
      <c r="E510" s="5">
        <v>0.83</v>
      </c>
      <c r="F510" s="5" t="e">
        <f t="shared" ref="F510:F541" si="22">D510*E510</f>
        <v>#REF!</v>
      </c>
      <c r="G510" s="310"/>
      <c r="H510" s="294"/>
      <c r="I510" s="326"/>
    </row>
    <row r="511" spans="1:9" ht="10.5" customHeight="1" x14ac:dyDescent="0.2">
      <c r="A511" s="242" t="s">
        <v>396</v>
      </c>
      <c r="B511" s="242" t="s">
        <v>590</v>
      </c>
      <c r="C511" s="50" t="s">
        <v>1047</v>
      </c>
      <c r="D511" s="5" t="e">
        <f>#REF!</f>
        <v>#REF!</v>
      </c>
      <c r="E511" s="5">
        <v>0.92</v>
      </c>
      <c r="F511" s="5" t="e">
        <f t="shared" si="22"/>
        <v>#REF!</v>
      </c>
      <c r="G511" s="310" t="e">
        <f>(F511+F512+F513+F514)*#REF!</f>
        <v>#REF!</v>
      </c>
      <c r="H511" s="294" t="e">
        <f>G511*#REF!</f>
        <v>#REF!</v>
      </c>
      <c r="I511" s="326" t="e">
        <f>G511*#REF!</f>
        <v>#REF!</v>
      </c>
    </row>
    <row r="512" spans="1:9" ht="10.5" customHeight="1" x14ac:dyDescent="0.2">
      <c r="A512" s="242"/>
      <c r="B512" s="242"/>
      <c r="C512" s="50" t="s">
        <v>1047</v>
      </c>
      <c r="D512" s="5" t="e">
        <f>#REF!</f>
        <v>#REF!</v>
      </c>
      <c r="E512" s="5">
        <v>0.91</v>
      </c>
      <c r="F512" s="5" t="e">
        <f t="shared" si="22"/>
        <v>#REF!</v>
      </c>
      <c r="G512" s="310"/>
      <c r="H512" s="294"/>
      <c r="I512" s="326"/>
    </row>
    <row r="513" spans="1:9" ht="10.5" customHeight="1" x14ac:dyDescent="0.2">
      <c r="A513" s="242"/>
      <c r="B513" s="242"/>
      <c r="C513" s="50" t="s">
        <v>589</v>
      </c>
      <c r="D513" s="5" t="e">
        <f>#REF!</f>
        <v>#REF!</v>
      </c>
      <c r="E513" s="5">
        <v>0.92</v>
      </c>
      <c r="F513" s="5" t="e">
        <f t="shared" si="22"/>
        <v>#REF!</v>
      </c>
      <c r="G513" s="310"/>
      <c r="H513" s="294"/>
      <c r="I513" s="326"/>
    </row>
    <row r="514" spans="1:9" ht="10.5" customHeight="1" x14ac:dyDescent="0.2">
      <c r="A514" s="242"/>
      <c r="B514" s="242"/>
      <c r="C514" s="50" t="s">
        <v>75</v>
      </c>
      <c r="D514" s="5" t="e">
        <f>#REF!</f>
        <v>#REF!</v>
      </c>
      <c r="E514" s="5">
        <v>0.92</v>
      </c>
      <c r="F514" s="5" t="e">
        <f t="shared" si="22"/>
        <v>#REF!</v>
      </c>
      <c r="G514" s="310"/>
      <c r="H514" s="294"/>
      <c r="I514" s="326"/>
    </row>
    <row r="515" spans="1:9" ht="12.75" customHeight="1" x14ac:dyDescent="0.2">
      <c r="A515" s="247" t="s">
        <v>264</v>
      </c>
      <c r="B515" s="254" t="s">
        <v>666</v>
      </c>
      <c r="C515" s="50" t="s">
        <v>1047</v>
      </c>
      <c r="D515" s="5" t="e">
        <f>#REF!</f>
        <v>#REF!</v>
      </c>
      <c r="E515" s="5">
        <v>0.18</v>
      </c>
      <c r="F515" s="5" t="e">
        <f t="shared" si="22"/>
        <v>#REF!</v>
      </c>
      <c r="G515" s="310" t="e">
        <f>(F515+F516+F517+F518)*#REF!</f>
        <v>#REF!</v>
      </c>
      <c r="H515" s="294" t="e">
        <f>G515*#REF!</f>
        <v>#REF!</v>
      </c>
      <c r="I515" s="326" t="e">
        <f>G515*#REF!</f>
        <v>#REF!</v>
      </c>
    </row>
    <row r="516" spans="1:9" ht="12.75" customHeight="1" x14ac:dyDescent="0.2">
      <c r="A516" s="247"/>
      <c r="B516" s="254"/>
      <c r="C516" s="50" t="s">
        <v>1047</v>
      </c>
      <c r="D516" s="5" t="e">
        <f>#REF!</f>
        <v>#REF!</v>
      </c>
      <c r="E516" s="5">
        <v>0.18</v>
      </c>
      <c r="F516" s="5" t="e">
        <f t="shared" si="22"/>
        <v>#REF!</v>
      </c>
      <c r="G516" s="310"/>
      <c r="H516" s="294"/>
      <c r="I516" s="326"/>
    </row>
    <row r="517" spans="1:9" ht="12.75" customHeight="1" x14ac:dyDescent="0.2">
      <c r="A517" s="247"/>
      <c r="B517" s="254"/>
      <c r="C517" s="50" t="s">
        <v>1060</v>
      </c>
      <c r="D517" s="5" t="e">
        <f>#REF!</f>
        <v>#REF!</v>
      </c>
      <c r="E517" s="5">
        <v>0.19</v>
      </c>
      <c r="F517" s="5" t="e">
        <f t="shared" si="22"/>
        <v>#REF!</v>
      </c>
      <c r="G517" s="310"/>
      <c r="H517" s="294"/>
      <c r="I517" s="326"/>
    </row>
    <row r="518" spans="1:9" ht="12.75" customHeight="1" x14ac:dyDescent="0.2">
      <c r="A518" s="247"/>
      <c r="B518" s="254"/>
      <c r="C518" s="50" t="s">
        <v>75</v>
      </c>
      <c r="D518" s="5" t="e">
        <f>#REF!</f>
        <v>#REF!</v>
      </c>
      <c r="E518" s="5">
        <v>0.19</v>
      </c>
      <c r="F518" s="5" t="e">
        <f t="shared" si="22"/>
        <v>#REF!</v>
      </c>
      <c r="G518" s="310"/>
      <c r="H518" s="294"/>
      <c r="I518" s="326"/>
    </row>
    <row r="519" spans="1:9" ht="11.25" customHeight="1" x14ac:dyDescent="0.2">
      <c r="A519" s="248" t="s">
        <v>1153</v>
      </c>
      <c r="B519" s="254" t="s">
        <v>666</v>
      </c>
      <c r="C519" s="50" t="s">
        <v>1047</v>
      </c>
      <c r="D519" s="5" t="e">
        <f>#REF!</f>
        <v>#REF!</v>
      </c>
      <c r="E519" s="5">
        <v>0.28000000000000003</v>
      </c>
      <c r="F519" s="5" t="e">
        <f t="shared" si="22"/>
        <v>#REF!</v>
      </c>
      <c r="G519" s="310" t="e">
        <f>(F519+F520+F521+F522)*#REF!</f>
        <v>#REF!</v>
      </c>
      <c r="H519" s="294" t="e">
        <f>G519*#REF!</f>
        <v>#REF!</v>
      </c>
      <c r="I519" s="326" t="e">
        <f>G519*#REF!</f>
        <v>#REF!</v>
      </c>
    </row>
    <row r="520" spans="1:9" ht="11.25" customHeight="1" x14ac:dyDescent="0.2">
      <c r="A520" s="249"/>
      <c r="B520" s="254"/>
      <c r="C520" s="50" t="s">
        <v>1047</v>
      </c>
      <c r="D520" s="5" t="e">
        <f>#REF!</f>
        <v>#REF!</v>
      </c>
      <c r="E520" s="5">
        <v>0.28000000000000003</v>
      </c>
      <c r="F520" s="5" t="e">
        <f t="shared" si="22"/>
        <v>#REF!</v>
      </c>
      <c r="G520" s="310"/>
      <c r="H520" s="294"/>
      <c r="I520" s="326"/>
    </row>
    <row r="521" spans="1:9" ht="11.25" customHeight="1" x14ac:dyDescent="0.2">
      <c r="A521" s="249"/>
      <c r="B521" s="254"/>
      <c r="C521" s="50" t="s">
        <v>1060</v>
      </c>
      <c r="D521" s="5" t="e">
        <f>#REF!</f>
        <v>#REF!</v>
      </c>
      <c r="E521" s="5">
        <v>0.28000000000000003</v>
      </c>
      <c r="F521" s="5" t="e">
        <f t="shared" si="22"/>
        <v>#REF!</v>
      </c>
      <c r="G521" s="310"/>
      <c r="H521" s="294"/>
      <c r="I521" s="326"/>
    </row>
    <row r="522" spans="1:9" ht="11.25" customHeight="1" x14ac:dyDescent="0.2">
      <c r="A522" s="250"/>
      <c r="B522" s="254"/>
      <c r="C522" s="50" t="s">
        <v>75</v>
      </c>
      <c r="D522" s="5" t="e">
        <f>#REF!</f>
        <v>#REF!</v>
      </c>
      <c r="E522" s="5">
        <v>0.28000000000000003</v>
      </c>
      <c r="F522" s="5" t="e">
        <f t="shared" si="22"/>
        <v>#REF!</v>
      </c>
      <c r="G522" s="310"/>
      <c r="H522" s="294"/>
      <c r="I522" s="326"/>
    </row>
    <row r="523" spans="1:9" ht="11.25" customHeight="1" x14ac:dyDescent="0.2">
      <c r="A523" s="248" t="s">
        <v>261</v>
      </c>
      <c r="B523" s="254" t="s">
        <v>666</v>
      </c>
      <c r="C523" s="50" t="s">
        <v>1047</v>
      </c>
      <c r="D523" s="5" t="e">
        <f>#REF!</f>
        <v>#REF!</v>
      </c>
      <c r="E523" s="5">
        <v>0.37</v>
      </c>
      <c r="F523" s="5" t="e">
        <f t="shared" si="22"/>
        <v>#REF!</v>
      </c>
      <c r="G523" s="310" t="e">
        <f>(F523+F524+F525+F526)*#REF!</f>
        <v>#REF!</v>
      </c>
      <c r="H523" s="294" t="e">
        <f>G523*#REF!</f>
        <v>#REF!</v>
      </c>
      <c r="I523" s="326" t="e">
        <f>G523*#REF!</f>
        <v>#REF!</v>
      </c>
    </row>
    <row r="524" spans="1:9" ht="11.25" customHeight="1" x14ac:dyDescent="0.2">
      <c r="A524" s="249"/>
      <c r="B524" s="254"/>
      <c r="C524" s="50" t="s">
        <v>1047</v>
      </c>
      <c r="D524" s="5" t="e">
        <f>#REF!</f>
        <v>#REF!</v>
      </c>
      <c r="E524" s="5">
        <v>0.37</v>
      </c>
      <c r="F524" s="5" t="e">
        <f t="shared" si="22"/>
        <v>#REF!</v>
      </c>
      <c r="G524" s="310"/>
      <c r="H524" s="294"/>
      <c r="I524" s="326"/>
    </row>
    <row r="525" spans="1:9" ht="11.25" customHeight="1" x14ac:dyDescent="0.2">
      <c r="A525" s="249"/>
      <c r="B525" s="254"/>
      <c r="C525" s="50" t="s">
        <v>1060</v>
      </c>
      <c r="D525" s="5" t="e">
        <f>#REF!</f>
        <v>#REF!</v>
      </c>
      <c r="E525" s="5">
        <v>0.38</v>
      </c>
      <c r="F525" s="5" t="e">
        <f t="shared" si="22"/>
        <v>#REF!</v>
      </c>
      <c r="G525" s="310"/>
      <c r="H525" s="294"/>
      <c r="I525" s="326"/>
    </row>
    <row r="526" spans="1:9" ht="11.25" customHeight="1" x14ac:dyDescent="0.2">
      <c r="A526" s="250"/>
      <c r="B526" s="254"/>
      <c r="C526" s="50" t="s">
        <v>75</v>
      </c>
      <c r="D526" s="5" t="e">
        <f>#REF!</f>
        <v>#REF!</v>
      </c>
      <c r="E526" s="5">
        <v>0.38</v>
      </c>
      <c r="F526" s="5" t="e">
        <f t="shared" si="22"/>
        <v>#REF!</v>
      </c>
      <c r="G526" s="310"/>
      <c r="H526" s="294"/>
      <c r="I526" s="326"/>
    </row>
    <row r="527" spans="1:9" ht="11.25" customHeight="1" x14ac:dyDescent="0.2">
      <c r="A527" s="248" t="s">
        <v>262</v>
      </c>
      <c r="B527" s="254" t="s">
        <v>666</v>
      </c>
      <c r="C527" s="50" t="s">
        <v>1047</v>
      </c>
      <c r="D527" s="5" t="e">
        <f>#REF!</f>
        <v>#REF!</v>
      </c>
      <c r="E527" s="5">
        <v>0.47</v>
      </c>
      <c r="F527" s="5" t="e">
        <f t="shared" si="22"/>
        <v>#REF!</v>
      </c>
      <c r="G527" s="310" t="e">
        <f>(F527+F528+F529+F530)*#REF!</f>
        <v>#REF!</v>
      </c>
      <c r="H527" s="294" t="e">
        <f>G527*#REF!</f>
        <v>#REF!</v>
      </c>
      <c r="I527" s="326" t="e">
        <f>G527*#REF!</f>
        <v>#REF!</v>
      </c>
    </row>
    <row r="528" spans="1:9" ht="11.25" customHeight="1" x14ac:dyDescent="0.2">
      <c r="A528" s="249"/>
      <c r="B528" s="254"/>
      <c r="C528" s="50" t="s">
        <v>1047</v>
      </c>
      <c r="D528" s="5" t="e">
        <f>#REF!</f>
        <v>#REF!</v>
      </c>
      <c r="E528" s="5">
        <v>0.47</v>
      </c>
      <c r="F528" s="5" t="e">
        <f t="shared" si="22"/>
        <v>#REF!</v>
      </c>
      <c r="G528" s="310"/>
      <c r="H528" s="294"/>
      <c r="I528" s="326"/>
    </row>
    <row r="529" spans="1:9" ht="11.25" customHeight="1" x14ac:dyDescent="0.2">
      <c r="A529" s="249"/>
      <c r="B529" s="254"/>
      <c r="C529" s="50" t="s">
        <v>1060</v>
      </c>
      <c r="D529" s="5" t="e">
        <f>#REF!</f>
        <v>#REF!</v>
      </c>
      <c r="E529" s="5">
        <v>0.47</v>
      </c>
      <c r="F529" s="5" t="e">
        <f t="shared" si="22"/>
        <v>#REF!</v>
      </c>
      <c r="G529" s="310"/>
      <c r="H529" s="294"/>
      <c r="I529" s="326"/>
    </row>
    <row r="530" spans="1:9" ht="11.25" customHeight="1" x14ac:dyDescent="0.2">
      <c r="A530" s="250"/>
      <c r="B530" s="254"/>
      <c r="C530" s="50" t="s">
        <v>75</v>
      </c>
      <c r="D530" s="5" t="e">
        <f>#REF!</f>
        <v>#REF!</v>
      </c>
      <c r="E530" s="5">
        <v>0.47</v>
      </c>
      <c r="F530" s="5" t="e">
        <f t="shared" si="22"/>
        <v>#REF!</v>
      </c>
      <c r="G530" s="310"/>
      <c r="H530" s="294"/>
      <c r="I530" s="326"/>
    </row>
    <row r="531" spans="1:9" ht="11.25" customHeight="1" x14ac:dyDescent="0.2">
      <c r="A531" s="248" t="s">
        <v>263</v>
      </c>
      <c r="B531" s="254" t="s">
        <v>666</v>
      </c>
      <c r="C531" s="50" t="s">
        <v>1047</v>
      </c>
      <c r="D531" s="5" t="e">
        <f>#REF!</f>
        <v>#REF!</v>
      </c>
      <c r="E531" s="5">
        <v>0.59</v>
      </c>
      <c r="F531" s="5" t="e">
        <f t="shared" si="22"/>
        <v>#REF!</v>
      </c>
      <c r="G531" s="310" t="e">
        <f>(F531+F532+F533+F534)*#REF!</f>
        <v>#REF!</v>
      </c>
      <c r="H531" s="294" t="e">
        <f>G531*#REF!</f>
        <v>#REF!</v>
      </c>
      <c r="I531" s="326" t="e">
        <f>G531*#REF!</f>
        <v>#REF!</v>
      </c>
    </row>
    <row r="532" spans="1:9" ht="11.25" customHeight="1" x14ac:dyDescent="0.2">
      <c r="A532" s="249"/>
      <c r="B532" s="254"/>
      <c r="C532" s="50" t="s">
        <v>1047</v>
      </c>
      <c r="D532" s="5" t="e">
        <f>#REF!</f>
        <v>#REF!</v>
      </c>
      <c r="E532" s="5">
        <v>0.59</v>
      </c>
      <c r="F532" s="5" t="e">
        <f t="shared" si="22"/>
        <v>#REF!</v>
      </c>
      <c r="G532" s="310"/>
      <c r="H532" s="294"/>
      <c r="I532" s="326"/>
    </row>
    <row r="533" spans="1:9" ht="11.25" customHeight="1" x14ac:dyDescent="0.2">
      <c r="A533" s="249"/>
      <c r="B533" s="254"/>
      <c r="C533" s="50" t="s">
        <v>1060</v>
      </c>
      <c r="D533" s="5" t="e">
        <f>#REF!</f>
        <v>#REF!</v>
      </c>
      <c r="E533" s="5">
        <v>0.59</v>
      </c>
      <c r="F533" s="5" t="e">
        <f t="shared" si="22"/>
        <v>#REF!</v>
      </c>
      <c r="G533" s="310"/>
      <c r="H533" s="294"/>
      <c r="I533" s="326"/>
    </row>
    <row r="534" spans="1:9" ht="11.25" customHeight="1" x14ac:dyDescent="0.2">
      <c r="A534" s="250"/>
      <c r="B534" s="254"/>
      <c r="C534" s="50" t="s">
        <v>75</v>
      </c>
      <c r="D534" s="5" t="e">
        <f>#REF!</f>
        <v>#REF!</v>
      </c>
      <c r="E534" s="5">
        <v>0.59</v>
      </c>
      <c r="F534" s="5" t="e">
        <f t="shared" si="22"/>
        <v>#REF!</v>
      </c>
      <c r="G534" s="310"/>
      <c r="H534" s="294"/>
      <c r="I534" s="326"/>
    </row>
    <row r="535" spans="1:9" ht="11.25" customHeight="1" x14ac:dyDescent="0.2">
      <c r="A535" s="242" t="s">
        <v>396</v>
      </c>
      <c r="B535" s="254" t="s">
        <v>666</v>
      </c>
      <c r="C535" s="50" t="s">
        <v>1047</v>
      </c>
      <c r="D535" s="5" t="e">
        <f>#REF!</f>
        <v>#REF!</v>
      </c>
      <c r="E535" s="5">
        <v>0.71</v>
      </c>
      <c r="F535" s="5" t="e">
        <f t="shared" si="22"/>
        <v>#REF!</v>
      </c>
      <c r="G535" s="310" t="e">
        <f>(F535+F536+F537+F538)*#REF!</f>
        <v>#REF!</v>
      </c>
      <c r="H535" s="294" t="e">
        <f>G535*#REF!</f>
        <v>#REF!</v>
      </c>
      <c r="I535" s="326" t="e">
        <f>G535*#REF!</f>
        <v>#REF!</v>
      </c>
    </row>
    <row r="536" spans="1:9" ht="11.25" customHeight="1" x14ac:dyDescent="0.2">
      <c r="A536" s="242"/>
      <c r="B536" s="254"/>
      <c r="C536" s="50" t="s">
        <v>1047</v>
      </c>
      <c r="D536" s="5" t="e">
        <f>#REF!</f>
        <v>#REF!</v>
      </c>
      <c r="E536" s="5">
        <v>0.71</v>
      </c>
      <c r="F536" s="5" t="e">
        <f t="shared" si="22"/>
        <v>#REF!</v>
      </c>
      <c r="G536" s="310"/>
      <c r="H536" s="294"/>
      <c r="I536" s="326"/>
    </row>
    <row r="537" spans="1:9" ht="11.25" customHeight="1" x14ac:dyDescent="0.2">
      <c r="A537" s="242"/>
      <c r="B537" s="254"/>
      <c r="C537" s="50" t="s">
        <v>1060</v>
      </c>
      <c r="D537" s="5" t="e">
        <f>#REF!</f>
        <v>#REF!</v>
      </c>
      <c r="E537" s="5">
        <v>0.71</v>
      </c>
      <c r="F537" s="5" t="e">
        <f t="shared" si="22"/>
        <v>#REF!</v>
      </c>
      <c r="G537" s="310"/>
      <c r="H537" s="294"/>
      <c r="I537" s="326"/>
    </row>
    <row r="538" spans="1:9" ht="11.25" customHeight="1" x14ac:dyDescent="0.2">
      <c r="A538" s="242"/>
      <c r="B538" s="254"/>
      <c r="C538" s="50" t="s">
        <v>75</v>
      </c>
      <c r="D538" s="5" t="e">
        <f>#REF!</f>
        <v>#REF!</v>
      </c>
      <c r="E538" s="5">
        <v>0.71</v>
      </c>
      <c r="F538" s="5" t="e">
        <f t="shared" si="22"/>
        <v>#REF!</v>
      </c>
      <c r="G538" s="310"/>
      <c r="H538" s="294"/>
      <c r="I538" s="326"/>
    </row>
    <row r="539" spans="1:9" ht="20.25" customHeight="1" x14ac:dyDescent="0.2">
      <c r="A539" s="256" t="s">
        <v>413</v>
      </c>
      <c r="B539" s="242" t="s">
        <v>29</v>
      </c>
      <c r="C539" s="16" t="s">
        <v>665</v>
      </c>
      <c r="D539" s="49" t="e">
        <f>#REF!</f>
        <v>#REF!</v>
      </c>
      <c r="E539" s="49">
        <v>0.25</v>
      </c>
      <c r="F539" s="5" t="e">
        <f t="shared" si="22"/>
        <v>#REF!</v>
      </c>
      <c r="G539" s="310" t="e">
        <f>(F539+F540)*#REF!</f>
        <v>#REF!</v>
      </c>
      <c r="H539" s="294" t="e">
        <f>G539*#REF!</f>
        <v>#REF!</v>
      </c>
      <c r="I539" s="326" t="e">
        <f>G539*#REF!</f>
        <v>#REF!</v>
      </c>
    </row>
    <row r="540" spans="1:9" ht="20.25" customHeight="1" x14ac:dyDescent="0.2">
      <c r="A540" s="256"/>
      <c r="B540" s="242"/>
      <c r="C540" s="16" t="s">
        <v>1047</v>
      </c>
      <c r="D540" s="49" t="e">
        <f>#REF!</f>
        <v>#REF!</v>
      </c>
      <c r="E540" s="49">
        <v>0.25</v>
      </c>
      <c r="F540" s="5" t="e">
        <f t="shared" si="22"/>
        <v>#REF!</v>
      </c>
      <c r="G540" s="310"/>
      <c r="H540" s="294"/>
      <c r="I540" s="326"/>
    </row>
    <row r="541" spans="1:9" ht="24.75" customHeight="1" x14ac:dyDescent="0.2">
      <c r="A541" s="39" t="s">
        <v>124</v>
      </c>
      <c r="B541" s="6" t="s">
        <v>30</v>
      </c>
      <c r="C541" s="16" t="s">
        <v>38</v>
      </c>
      <c r="D541" s="5" t="e">
        <f>#REF!</f>
        <v>#REF!</v>
      </c>
      <c r="E541" s="5">
        <v>0.32</v>
      </c>
      <c r="F541" s="5" t="e">
        <f t="shared" si="22"/>
        <v>#REF!</v>
      </c>
      <c r="G541" s="5" t="e">
        <f>F541*#REF!</f>
        <v>#REF!</v>
      </c>
      <c r="H541" s="131" t="e">
        <f>G541*#REF!</f>
        <v>#REF!</v>
      </c>
      <c r="I541" s="132" t="e">
        <f>G541*#REF!</f>
        <v>#REF!</v>
      </c>
    </row>
    <row r="542" spans="1:9" ht="17.25" customHeight="1" x14ac:dyDescent="0.2">
      <c r="A542" s="256" t="s">
        <v>734</v>
      </c>
      <c r="B542" s="242" t="s">
        <v>588</v>
      </c>
      <c r="C542" s="16" t="s">
        <v>1047</v>
      </c>
      <c r="D542" s="5" t="e">
        <f>#REF!</f>
        <v>#REF!</v>
      </c>
      <c r="E542" s="49">
        <v>0.82</v>
      </c>
      <c r="F542" s="5" t="e">
        <f>D542*E542</f>
        <v>#REF!</v>
      </c>
      <c r="G542" s="310" t="e">
        <f>(F542+F543)*#REF!</f>
        <v>#REF!</v>
      </c>
      <c r="H542" s="294" t="e">
        <f>G542*#REF!</f>
        <v>#REF!</v>
      </c>
      <c r="I542" s="326" t="e">
        <f>G542*#REF!</f>
        <v>#REF!</v>
      </c>
    </row>
    <row r="543" spans="1:9" ht="17.25" customHeight="1" x14ac:dyDescent="0.2">
      <c r="A543" s="256"/>
      <c r="B543" s="242"/>
      <c r="C543" s="16" t="s">
        <v>1047</v>
      </c>
      <c r="D543" s="5" t="e">
        <f>#REF!</f>
        <v>#REF!</v>
      </c>
      <c r="E543" s="11">
        <v>0.82</v>
      </c>
      <c r="F543" s="5" t="e">
        <f>D543*E543</f>
        <v>#REF!</v>
      </c>
      <c r="G543" s="310"/>
      <c r="H543" s="294"/>
      <c r="I543" s="326"/>
    </row>
    <row r="544" spans="1:9" ht="17.25" customHeight="1" x14ac:dyDescent="0.2">
      <c r="A544" s="247" t="s">
        <v>986</v>
      </c>
      <c r="B544" s="242" t="s">
        <v>588</v>
      </c>
      <c r="C544" s="16" t="s">
        <v>1047</v>
      </c>
      <c r="D544" s="5" t="e">
        <f>#REF!</f>
        <v>#REF!</v>
      </c>
      <c r="E544" s="49">
        <v>0.82</v>
      </c>
      <c r="F544" s="5" t="e">
        <f>D544*E544</f>
        <v>#REF!</v>
      </c>
      <c r="G544" s="310" t="e">
        <f>(F544+F545)*#REF!</f>
        <v>#REF!</v>
      </c>
      <c r="H544" s="294" t="e">
        <f>G544*#REF!</f>
        <v>#REF!</v>
      </c>
      <c r="I544" s="326" t="e">
        <f>G544*#REF!</f>
        <v>#REF!</v>
      </c>
    </row>
    <row r="545" spans="1:9" ht="17.25" customHeight="1" x14ac:dyDescent="0.2">
      <c r="A545" s="247"/>
      <c r="B545" s="242"/>
      <c r="C545" s="16" t="s">
        <v>1047</v>
      </c>
      <c r="D545" s="5" t="e">
        <f>#REF!</f>
        <v>#REF!</v>
      </c>
      <c r="E545" s="49">
        <v>0.82</v>
      </c>
      <c r="F545" s="5" t="e">
        <f>D545*E545</f>
        <v>#REF!</v>
      </c>
      <c r="G545" s="310"/>
      <c r="H545" s="294"/>
      <c r="I545" s="326"/>
    </row>
    <row r="546" spans="1:9" ht="45" customHeight="1" x14ac:dyDescent="0.2">
      <c r="A546" s="46" t="s">
        <v>389</v>
      </c>
      <c r="B546" s="61"/>
      <c r="C546" s="95"/>
      <c r="D546" s="61"/>
      <c r="E546" s="61"/>
      <c r="F546" s="61"/>
      <c r="G546" s="62"/>
      <c r="H546" s="131"/>
      <c r="I546" s="132"/>
    </row>
    <row r="547" spans="1:9" ht="13.5" customHeight="1" x14ac:dyDescent="0.2">
      <c r="A547" s="247" t="s">
        <v>680</v>
      </c>
      <c r="B547" s="248" t="s">
        <v>47</v>
      </c>
      <c r="C547" s="50" t="s">
        <v>1060</v>
      </c>
      <c r="D547" s="49" t="e">
        <f>#REF!</f>
        <v>#REF!</v>
      </c>
      <c r="E547" s="5">
        <f>1.5*2</f>
        <v>3</v>
      </c>
      <c r="F547" s="5" t="e">
        <f t="shared" ref="F547:F558" si="23">D547*E547</f>
        <v>#REF!</v>
      </c>
      <c r="G547" s="311" t="e">
        <f>(F547+F548+F549)*#REF!</f>
        <v>#REF!</v>
      </c>
      <c r="H547" s="313" t="e">
        <f>G547*#REF!</f>
        <v>#REF!</v>
      </c>
      <c r="I547" s="324" t="e">
        <f>G547*#REF!</f>
        <v>#REF!</v>
      </c>
    </row>
    <row r="548" spans="1:9" ht="13.5" customHeight="1" x14ac:dyDescent="0.2">
      <c r="A548" s="247"/>
      <c r="B548" s="249"/>
      <c r="C548" s="50" t="s">
        <v>1060</v>
      </c>
      <c r="D548" s="5" t="e">
        <f>#REF!</f>
        <v>#REF!</v>
      </c>
      <c r="E548" s="5">
        <f>E547</f>
        <v>3</v>
      </c>
      <c r="F548" s="5" t="e">
        <f t="shared" si="23"/>
        <v>#REF!</v>
      </c>
      <c r="G548" s="332"/>
      <c r="H548" s="314"/>
      <c r="I548" s="325"/>
    </row>
    <row r="549" spans="1:9" ht="13.5" customHeight="1" x14ac:dyDescent="0.2">
      <c r="A549" s="247"/>
      <c r="B549" s="250"/>
      <c r="C549" s="50" t="s">
        <v>75</v>
      </c>
      <c r="D549" s="5" t="e">
        <f>#REF!</f>
        <v>#REF!</v>
      </c>
      <c r="E549" s="5">
        <f>E547</f>
        <v>3</v>
      </c>
      <c r="F549" s="5" t="e">
        <f t="shared" si="23"/>
        <v>#REF!</v>
      </c>
      <c r="G549" s="312"/>
      <c r="H549" s="315"/>
      <c r="I549" s="331"/>
    </row>
    <row r="550" spans="1:9" ht="11.25" customHeight="1" x14ac:dyDescent="0.2">
      <c r="A550" s="254" t="s">
        <v>1153</v>
      </c>
      <c r="B550" s="248" t="s">
        <v>47</v>
      </c>
      <c r="C550" s="50" t="s">
        <v>1060</v>
      </c>
      <c r="D550" s="49" t="e">
        <f>#REF!</f>
        <v>#REF!</v>
      </c>
      <c r="E550" s="5">
        <f>1.8*2</f>
        <v>3.6</v>
      </c>
      <c r="F550" s="5" t="e">
        <f t="shared" si="23"/>
        <v>#REF!</v>
      </c>
      <c r="G550" s="311" t="e">
        <f>(F550+F551+F552)*#REF!</f>
        <v>#REF!</v>
      </c>
      <c r="H550" s="313" t="e">
        <f>G550*#REF!</f>
        <v>#REF!</v>
      </c>
      <c r="I550" s="324" t="e">
        <f>G550*#REF!</f>
        <v>#REF!</v>
      </c>
    </row>
    <row r="551" spans="1:9" ht="11.25" customHeight="1" x14ac:dyDescent="0.2">
      <c r="A551" s="254"/>
      <c r="B551" s="249"/>
      <c r="C551" s="50" t="s">
        <v>1060</v>
      </c>
      <c r="D551" s="5" t="e">
        <f>#REF!</f>
        <v>#REF!</v>
      </c>
      <c r="E551" s="5">
        <f>E550</f>
        <v>3.6</v>
      </c>
      <c r="F551" s="5" t="e">
        <f t="shared" si="23"/>
        <v>#REF!</v>
      </c>
      <c r="G551" s="332"/>
      <c r="H551" s="314"/>
      <c r="I551" s="325"/>
    </row>
    <row r="552" spans="1:9" ht="11.25" customHeight="1" x14ac:dyDescent="0.2">
      <c r="A552" s="254"/>
      <c r="B552" s="250"/>
      <c r="C552" s="50" t="s">
        <v>75</v>
      </c>
      <c r="D552" s="5" t="e">
        <f>#REF!</f>
        <v>#REF!</v>
      </c>
      <c r="E552" s="5">
        <f>E550</f>
        <v>3.6</v>
      </c>
      <c r="F552" s="5" t="e">
        <f t="shared" si="23"/>
        <v>#REF!</v>
      </c>
      <c r="G552" s="312"/>
      <c r="H552" s="315"/>
      <c r="I552" s="331"/>
    </row>
    <row r="553" spans="1:9" ht="11.25" customHeight="1" x14ac:dyDescent="0.2">
      <c r="A553" s="254" t="s">
        <v>261</v>
      </c>
      <c r="B553" s="248" t="s">
        <v>47</v>
      </c>
      <c r="C553" s="50" t="s">
        <v>1060</v>
      </c>
      <c r="D553" s="49" t="e">
        <f>#REF!</f>
        <v>#REF!</v>
      </c>
      <c r="E553" s="5">
        <f>2.5*2</f>
        <v>5</v>
      </c>
      <c r="F553" s="5" t="e">
        <f t="shared" si="23"/>
        <v>#REF!</v>
      </c>
      <c r="G553" s="311" t="e">
        <f>(F553+F554+F555)*#REF!</f>
        <v>#REF!</v>
      </c>
      <c r="H553" s="313" t="e">
        <f>G553*#REF!</f>
        <v>#REF!</v>
      </c>
      <c r="I553" s="324" t="e">
        <f>G553*#REF!</f>
        <v>#REF!</v>
      </c>
    </row>
    <row r="554" spans="1:9" ht="11.25" customHeight="1" x14ac:dyDescent="0.2">
      <c r="A554" s="254"/>
      <c r="B554" s="249"/>
      <c r="C554" s="50" t="s">
        <v>1060</v>
      </c>
      <c r="D554" s="5" t="e">
        <f>#REF!</f>
        <v>#REF!</v>
      </c>
      <c r="E554" s="5">
        <f>E553</f>
        <v>5</v>
      </c>
      <c r="F554" s="5" t="e">
        <f t="shared" si="23"/>
        <v>#REF!</v>
      </c>
      <c r="G554" s="332"/>
      <c r="H554" s="314"/>
      <c r="I554" s="325"/>
    </row>
    <row r="555" spans="1:9" ht="11.25" customHeight="1" x14ac:dyDescent="0.2">
      <c r="A555" s="254"/>
      <c r="B555" s="250"/>
      <c r="C555" s="50" t="s">
        <v>75</v>
      </c>
      <c r="D555" s="5" t="e">
        <f>#REF!</f>
        <v>#REF!</v>
      </c>
      <c r="E555" s="5">
        <f>E553</f>
        <v>5</v>
      </c>
      <c r="F555" s="5" t="e">
        <f t="shared" si="23"/>
        <v>#REF!</v>
      </c>
      <c r="G555" s="312"/>
      <c r="H555" s="315"/>
      <c r="I555" s="331"/>
    </row>
    <row r="556" spans="1:9" ht="11.25" customHeight="1" x14ac:dyDescent="0.2">
      <c r="A556" s="251" t="s">
        <v>27</v>
      </c>
      <c r="B556" s="248" t="s">
        <v>47</v>
      </c>
      <c r="C556" s="50" t="s">
        <v>1060</v>
      </c>
      <c r="D556" s="49" t="e">
        <f>#REF!</f>
        <v>#REF!</v>
      </c>
      <c r="E556" s="5">
        <f>3.5*2</f>
        <v>7</v>
      </c>
      <c r="F556" s="5" t="e">
        <f t="shared" si="23"/>
        <v>#REF!</v>
      </c>
      <c r="G556" s="311" t="e">
        <f>(F556+F557+F558)*#REF!</f>
        <v>#REF!</v>
      </c>
      <c r="H556" s="313" t="e">
        <f>G556*#REF!</f>
        <v>#REF!</v>
      </c>
      <c r="I556" s="324" t="e">
        <f>G556*#REF!</f>
        <v>#REF!</v>
      </c>
    </row>
    <row r="557" spans="1:9" ht="11.25" customHeight="1" x14ac:dyDescent="0.2">
      <c r="A557" s="252"/>
      <c r="B557" s="249"/>
      <c r="C557" s="50" t="s">
        <v>1060</v>
      </c>
      <c r="D557" s="5" t="e">
        <f>#REF!</f>
        <v>#REF!</v>
      </c>
      <c r="E557" s="5">
        <f>E556</f>
        <v>7</v>
      </c>
      <c r="F557" s="5" t="e">
        <f t="shared" si="23"/>
        <v>#REF!</v>
      </c>
      <c r="G557" s="332"/>
      <c r="H557" s="314"/>
      <c r="I557" s="325"/>
    </row>
    <row r="558" spans="1:9" ht="11.25" customHeight="1" x14ac:dyDescent="0.2">
      <c r="A558" s="253"/>
      <c r="B558" s="250"/>
      <c r="C558" s="50" t="s">
        <v>75</v>
      </c>
      <c r="D558" s="5" t="e">
        <f>#REF!</f>
        <v>#REF!</v>
      </c>
      <c r="E558" s="5">
        <f>E556</f>
        <v>7</v>
      </c>
      <c r="F558" s="5" t="e">
        <f t="shared" si="23"/>
        <v>#REF!</v>
      </c>
      <c r="G558" s="312"/>
      <c r="H558" s="315"/>
      <c r="I558" s="331"/>
    </row>
    <row r="559" spans="1:9" ht="22.5" customHeight="1" x14ac:dyDescent="0.2">
      <c r="A559" s="46" t="s">
        <v>735</v>
      </c>
      <c r="B559" s="61"/>
      <c r="C559" s="61"/>
      <c r="D559" s="61"/>
      <c r="E559" s="61"/>
      <c r="F559" s="61"/>
      <c r="G559" s="61"/>
      <c r="H559" s="61"/>
      <c r="I559" s="61"/>
    </row>
    <row r="560" spans="1:9" ht="19.5" customHeight="1" x14ac:dyDescent="0.2">
      <c r="A560" s="255" t="s">
        <v>736</v>
      </c>
      <c r="B560" s="249" t="s">
        <v>847</v>
      </c>
      <c r="C560" s="96" t="s">
        <v>1047</v>
      </c>
      <c r="D560" s="10" t="e">
        <f>#REF!</f>
        <v>#REF!</v>
      </c>
      <c r="E560" s="10">
        <v>1.44</v>
      </c>
      <c r="F560" s="31" t="e">
        <f>D560*E560</f>
        <v>#REF!</v>
      </c>
      <c r="G560" s="312" t="e">
        <f>(F560+F561)*#REF!</f>
        <v>#REF!</v>
      </c>
      <c r="H560" s="315" t="e">
        <f>G560*#REF!</f>
        <v>#REF!</v>
      </c>
      <c r="I560" s="331" t="e">
        <f>G560*#REF!</f>
        <v>#REF!</v>
      </c>
    </row>
    <row r="561" spans="1:9" ht="19.5" customHeight="1" x14ac:dyDescent="0.2">
      <c r="A561" s="255"/>
      <c r="B561" s="249"/>
      <c r="C561" s="52" t="s">
        <v>1060</v>
      </c>
      <c r="D561" s="27" t="e">
        <f>#REF!</f>
        <v>#REF!</v>
      </c>
      <c r="E561" s="11">
        <f>E560</f>
        <v>1.44</v>
      </c>
      <c r="F561" s="27" t="e">
        <f>D561*E561</f>
        <v>#REF!</v>
      </c>
      <c r="G561" s="311"/>
      <c r="H561" s="313"/>
      <c r="I561" s="324"/>
    </row>
    <row r="562" spans="1:9" ht="26.25" customHeight="1" x14ac:dyDescent="0.2">
      <c r="A562" s="259" t="s">
        <v>194</v>
      </c>
      <c r="B562" s="276"/>
      <c r="C562" s="276"/>
      <c r="D562" s="276"/>
      <c r="E562" s="276"/>
      <c r="F562" s="276"/>
      <c r="G562" s="276"/>
      <c r="H562" s="276"/>
      <c r="I562" s="146"/>
    </row>
    <row r="563" spans="1:9" ht="19.5" customHeight="1" x14ac:dyDescent="0.2">
      <c r="A563" s="240" t="s">
        <v>629</v>
      </c>
      <c r="B563" s="249" t="s">
        <v>578</v>
      </c>
      <c r="C563" s="96" t="s">
        <v>1047</v>
      </c>
      <c r="D563" s="10" t="e">
        <f>#REF!</f>
        <v>#REF!</v>
      </c>
      <c r="E563" s="10">
        <v>0.4</v>
      </c>
      <c r="F563" s="31" t="e">
        <f t="shared" ref="F563:F608" si="24">D563*E563</f>
        <v>#REF!</v>
      </c>
      <c r="G563" s="312" t="e">
        <f>(F563+F564)*#REF!</f>
        <v>#REF!</v>
      </c>
      <c r="H563" s="315" t="e">
        <f>G563*#REF!</f>
        <v>#REF!</v>
      </c>
      <c r="I563" s="331" t="e">
        <f>G563*#REF!</f>
        <v>#REF!</v>
      </c>
    </row>
    <row r="564" spans="1:9" ht="19.5" customHeight="1" x14ac:dyDescent="0.2">
      <c r="A564" s="241"/>
      <c r="B564" s="250"/>
      <c r="C564" s="50" t="s">
        <v>1060</v>
      </c>
      <c r="D564" s="5" t="e">
        <f>#REF!</f>
        <v>#REF!</v>
      </c>
      <c r="E564" s="49">
        <f>E563</f>
        <v>0.4</v>
      </c>
      <c r="F564" s="5" t="e">
        <f t="shared" si="24"/>
        <v>#REF!</v>
      </c>
      <c r="G564" s="310"/>
      <c r="H564" s="294"/>
      <c r="I564" s="326"/>
    </row>
    <row r="565" spans="1:9" ht="19.5" customHeight="1" x14ac:dyDescent="0.2">
      <c r="A565" s="239" t="s">
        <v>987</v>
      </c>
      <c r="B565" s="254" t="s">
        <v>856</v>
      </c>
      <c r="C565" s="50" t="s">
        <v>1060</v>
      </c>
      <c r="D565" s="5" t="e">
        <f>#REF!</f>
        <v>#REF!</v>
      </c>
      <c r="E565" s="5">
        <v>0.5</v>
      </c>
      <c r="F565" s="5" t="e">
        <f t="shared" si="24"/>
        <v>#REF!</v>
      </c>
      <c r="G565" s="310" t="e">
        <f>(F565+F566)*#REF!</f>
        <v>#REF!</v>
      </c>
      <c r="H565" s="294" t="e">
        <f>G565*#REF!</f>
        <v>#REF!</v>
      </c>
      <c r="I565" s="326" t="e">
        <f>G565*#REF!</f>
        <v>#REF!</v>
      </c>
    </row>
    <row r="566" spans="1:9" ht="19.5" customHeight="1" x14ac:dyDescent="0.2">
      <c r="A566" s="241"/>
      <c r="B566" s="254"/>
      <c r="C566" s="50" t="s">
        <v>1060</v>
      </c>
      <c r="D566" s="5" t="e">
        <f>#REF!</f>
        <v>#REF!</v>
      </c>
      <c r="E566" s="5">
        <v>0.5</v>
      </c>
      <c r="F566" s="5" t="e">
        <f t="shared" si="24"/>
        <v>#REF!</v>
      </c>
      <c r="G566" s="310"/>
      <c r="H566" s="294"/>
      <c r="I566" s="326"/>
    </row>
    <row r="567" spans="1:9" ht="14.25" customHeight="1" x14ac:dyDescent="0.2">
      <c r="A567" s="239" t="s">
        <v>412</v>
      </c>
      <c r="B567" s="248" t="s">
        <v>681</v>
      </c>
      <c r="C567" s="100" t="s">
        <v>75</v>
      </c>
      <c r="D567" s="5" t="e">
        <f>#REF!</f>
        <v>#REF!</v>
      </c>
      <c r="E567" s="5">
        <v>1</v>
      </c>
      <c r="F567" s="5" t="e">
        <f t="shared" si="24"/>
        <v>#REF!</v>
      </c>
      <c r="G567" s="311" t="e">
        <f>(F567+F568+F569)*#REF!</f>
        <v>#REF!</v>
      </c>
      <c r="H567" s="313" t="e">
        <f>G567*#REF!</f>
        <v>#REF!</v>
      </c>
      <c r="I567" s="324" t="e">
        <f>G567*#REF!</f>
        <v>#REF!</v>
      </c>
    </row>
    <row r="568" spans="1:9" ht="14.25" customHeight="1" x14ac:dyDescent="0.2">
      <c r="A568" s="240"/>
      <c r="B568" s="249"/>
      <c r="C568" s="100" t="s">
        <v>1060</v>
      </c>
      <c r="D568" s="5" t="e">
        <f>#REF!</f>
        <v>#REF!</v>
      </c>
      <c r="E568" s="5">
        <v>1</v>
      </c>
      <c r="F568" s="5" t="e">
        <f t="shared" si="24"/>
        <v>#REF!</v>
      </c>
      <c r="G568" s="332"/>
      <c r="H568" s="314"/>
      <c r="I568" s="325"/>
    </row>
    <row r="569" spans="1:9" ht="14.25" customHeight="1" x14ac:dyDescent="0.2">
      <c r="A569" s="241"/>
      <c r="B569" s="250"/>
      <c r="C569" s="100" t="s">
        <v>1047</v>
      </c>
      <c r="D569" s="10" t="e">
        <f>#REF!</f>
        <v>#REF!</v>
      </c>
      <c r="E569" s="5">
        <v>1</v>
      </c>
      <c r="F569" s="5" t="e">
        <f t="shared" si="24"/>
        <v>#REF!</v>
      </c>
      <c r="G569" s="312"/>
      <c r="H569" s="315"/>
      <c r="I569" s="331"/>
    </row>
    <row r="570" spans="1:9" ht="19.5" customHeight="1" x14ac:dyDescent="0.2">
      <c r="A570" s="240" t="s">
        <v>737</v>
      </c>
      <c r="B570" s="249" t="s">
        <v>590</v>
      </c>
      <c r="C570" s="98" t="s">
        <v>1060</v>
      </c>
      <c r="D570" s="31" t="e">
        <f>#REF!</f>
        <v>#REF!</v>
      </c>
      <c r="E570" s="31">
        <v>1.1000000000000001</v>
      </c>
      <c r="F570" s="31" t="e">
        <f t="shared" si="24"/>
        <v>#REF!</v>
      </c>
      <c r="G570" s="312" t="e">
        <f>(F570+F571)*#REF!</f>
        <v>#REF!</v>
      </c>
      <c r="H570" s="315" t="e">
        <f>G570*#REF!</f>
        <v>#REF!</v>
      </c>
      <c r="I570" s="331" t="e">
        <f>G570*#REF!</f>
        <v>#REF!</v>
      </c>
    </row>
    <row r="571" spans="1:9" ht="19.5" customHeight="1" x14ac:dyDescent="0.2">
      <c r="A571" s="241"/>
      <c r="B571" s="250"/>
      <c r="C571" s="50" t="s">
        <v>1060</v>
      </c>
      <c r="D571" s="5" t="e">
        <f>#REF!</f>
        <v>#REF!</v>
      </c>
      <c r="E571" s="5">
        <v>1.1000000000000001</v>
      </c>
      <c r="F571" s="5" t="e">
        <f t="shared" si="24"/>
        <v>#REF!</v>
      </c>
      <c r="G571" s="310"/>
      <c r="H571" s="294"/>
      <c r="I571" s="326"/>
    </row>
    <row r="572" spans="1:9" ht="19.5" customHeight="1" x14ac:dyDescent="0.2">
      <c r="A572" s="242" t="s">
        <v>738</v>
      </c>
      <c r="B572" s="249" t="s">
        <v>590</v>
      </c>
      <c r="C572" s="50" t="s">
        <v>1060</v>
      </c>
      <c r="D572" s="5" t="e">
        <f>#REF!</f>
        <v>#REF!</v>
      </c>
      <c r="E572" s="5">
        <v>1.3</v>
      </c>
      <c r="F572" s="5" t="e">
        <f t="shared" si="24"/>
        <v>#REF!</v>
      </c>
      <c r="G572" s="310" t="e">
        <f>(F572+F573)*#REF!</f>
        <v>#REF!</v>
      </c>
      <c r="H572" s="294" t="e">
        <f>G572*#REF!</f>
        <v>#REF!</v>
      </c>
      <c r="I572" s="326" t="e">
        <f>G572*#REF!</f>
        <v>#REF!</v>
      </c>
    </row>
    <row r="573" spans="1:9" ht="19.5" customHeight="1" x14ac:dyDescent="0.2">
      <c r="A573" s="242"/>
      <c r="B573" s="250"/>
      <c r="C573" s="50" t="s">
        <v>1060</v>
      </c>
      <c r="D573" s="5" t="e">
        <f>#REF!</f>
        <v>#REF!</v>
      </c>
      <c r="E573" s="5">
        <v>1.3</v>
      </c>
      <c r="F573" s="5" t="e">
        <f t="shared" si="24"/>
        <v>#REF!</v>
      </c>
      <c r="G573" s="310"/>
      <c r="H573" s="294"/>
      <c r="I573" s="326"/>
    </row>
    <row r="574" spans="1:9" ht="15.75" customHeight="1" x14ac:dyDescent="0.2">
      <c r="A574" s="239" t="s">
        <v>846</v>
      </c>
      <c r="B574" s="248" t="s">
        <v>590</v>
      </c>
      <c r="C574" s="50" t="s">
        <v>1060</v>
      </c>
      <c r="D574" s="5" t="e">
        <f>#REF!</f>
        <v>#REF!</v>
      </c>
      <c r="E574" s="5">
        <v>1.5</v>
      </c>
      <c r="F574" s="5" t="e">
        <f t="shared" si="24"/>
        <v>#REF!</v>
      </c>
      <c r="G574" s="311" t="e">
        <f>(F574+F575+F576+F577)*#REF!</f>
        <v>#REF!</v>
      </c>
      <c r="H574" s="313" t="e">
        <f>G574*#REF!</f>
        <v>#REF!</v>
      </c>
      <c r="I574" s="324" t="e">
        <f>G574*#REF!</f>
        <v>#REF!</v>
      </c>
    </row>
    <row r="575" spans="1:9" ht="15.75" customHeight="1" x14ac:dyDescent="0.2">
      <c r="A575" s="240"/>
      <c r="B575" s="249"/>
      <c r="C575" s="50" t="s">
        <v>1060</v>
      </c>
      <c r="D575" s="5" t="e">
        <f>#REF!</f>
        <v>#REF!</v>
      </c>
      <c r="E575" s="5">
        <f>E574</f>
        <v>1.5</v>
      </c>
      <c r="F575" s="5" t="e">
        <f t="shared" si="24"/>
        <v>#REF!</v>
      </c>
      <c r="G575" s="332"/>
      <c r="H575" s="314"/>
      <c r="I575" s="325"/>
    </row>
    <row r="576" spans="1:9" ht="15.75" customHeight="1" x14ac:dyDescent="0.2">
      <c r="A576" s="240"/>
      <c r="B576" s="249"/>
      <c r="C576" s="50" t="s">
        <v>1060</v>
      </c>
      <c r="D576" s="5" t="e">
        <f>#REF!</f>
        <v>#REF!</v>
      </c>
      <c r="E576" s="5">
        <f>E574</f>
        <v>1.5</v>
      </c>
      <c r="F576" s="5" t="e">
        <f t="shared" si="24"/>
        <v>#REF!</v>
      </c>
      <c r="G576" s="332"/>
      <c r="H576" s="314"/>
      <c r="I576" s="325"/>
    </row>
    <row r="577" spans="1:9" ht="15.75" customHeight="1" x14ac:dyDescent="0.2">
      <c r="A577" s="241"/>
      <c r="B577" s="250"/>
      <c r="C577" s="97" t="s">
        <v>75</v>
      </c>
      <c r="D577" s="5" t="e">
        <f>#REF!</f>
        <v>#REF!</v>
      </c>
      <c r="E577" s="5">
        <f>E574</f>
        <v>1.5</v>
      </c>
      <c r="F577" s="5" t="e">
        <f t="shared" si="24"/>
        <v>#REF!</v>
      </c>
      <c r="G577" s="332"/>
      <c r="H577" s="314"/>
      <c r="I577" s="331"/>
    </row>
    <row r="578" spans="1:9" ht="10.5" customHeight="1" x14ac:dyDescent="0.2">
      <c r="A578" s="251" t="s">
        <v>988</v>
      </c>
      <c r="B578" s="248" t="s">
        <v>590</v>
      </c>
      <c r="C578" s="50" t="s">
        <v>1060</v>
      </c>
      <c r="D578" s="5" t="e">
        <f>#REF!</f>
        <v>#REF!</v>
      </c>
      <c r="E578" s="5">
        <v>2</v>
      </c>
      <c r="F578" s="5" t="e">
        <f t="shared" si="24"/>
        <v>#REF!</v>
      </c>
      <c r="G578" s="311" t="e">
        <f>(F578+F579+F580+F581)*#REF!</f>
        <v>#REF!</v>
      </c>
      <c r="H578" s="313" t="e">
        <f>G578*#REF!</f>
        <v>#REF!</v>
      </c>
      <c r="I578" s="324" t="e">
        <f>G578*#REF!</f>
        <v>#REF!</v>
      </c>
    </row>
    <row r="579" spans="1:9" ht="10.5" customHeight="1" x14ac:dyDescent="0.2">
      <c r="A579" s="252"/>
      <c r="B579" s="249"/>
      <c r="C579" s="50" t="s">
        <v>1060</v>
      </c>
      <c r="D579" s="5" t="e">
        <f>#REF!</f>
        <v>#REF!</v>
      </c>
      <c r="E579" s="5">
        <f>E578</f>
        <v>2</v>
      </c>
      <c r="F579" s="5" t="e">
        <f t="shared" si="24"/>
        <v>#REF!</v>
      </c>
      <c r="G579" s="332"/>
      <c r="H579" s="314"/>
      <c r="I579" s="325"/>
    </row>
    <row r="580" spans="1:9" ht="10.5" customHeight="1" x14ac:dyDescent="0.2">
      <c r="A580" s="252"/>
      <c r="B580" s="249"/>
      <c r="C580" s="50" t="s">
        <v>1060</v>
      </c>
      <c r="D580" s="5" t="e">
        <f>#REF!</f>
        <v>#REF!</v>
      </c>
      <c r="E580" s="5">
        <f>E578</f>
        <v>2</v>
      </c>
      <c r="F580" s="5" t="e">
        <f t="shared" si="24"/>
        <v>#REF!</v>
      </c>
      <c r="G580" s="332"/>
      <c r="H580" s="314"/>
      <c r="I580" s="325"/>
    </row>
    <row r="581" spans="1:9" ht="10.5" customHeight="1" x14ac:dyDescent="0.2">
      <c r="A581" s="253"/>
      <c r="B581" s="250"/>
      <c r="C581" s="97" t="s">
        <v>75</v>
      </c>
      <c r="D581" s="5" t="e">
        <f>#REF!</f>
        <v>#REF!</v>
      </c>
      <c r="E581" s="5">
        <f>E578</f>
        <v>2</v>
      </c>
      <c r="F581" s="5" t="e">
        <f t="shared" si="24"/>
        <v>#REF!</v>
      </c>
      <c r="G581" s="332"/>
      <c r="H581" s="314"/>
      <c r="I581" s="331"/>
    </row>
    <row r="582" spans="1:9" ht="10.5" customHeight="1" x14ac:dyDescent="0.2">
      <c r="A582" s="251" t="s">
        <v>989</v>
      </c>
      <c r="B582" s="248" t="s">
        <v>590</v>
      </c>
      <c r="C582" s="50" t="s">
        <v>1060</v>
      </c>
      <c r="D582" s="5" t="e">
        <f>#REF!</f>
        <v>#REF!</v>
      </c>
      <c r="E582" s="5">
        <v>2.5</v>
      </c>
      <c r="F582" s="5" t="e">
        <f t="shared" si="24"/>
        <v>#REF!</v>
      </c>
      <c r="G582" s="311" t="e">
        <f>(F582+F583+F584+F585)*#REF!</f>
        <v>#REF!</v>
      </c>
      <c r="H582" s="313" t="e">
        <f>G582*#REF!</f>
        <v>#REF!</v>
      </c>
      <c r="I582" s="324" t="e">
        <f>G582*#REF!</f>
        <v>#REF!</v>
      </c>
    </row>
    <row r="583" spans="1:9" ht="10.5" customHeight="1" x14ac:dyDescent="0.2">
      <c r="A583" s="252"/>
      <c r="B583" s="249"/>
      <c r="C583" s="50" t="s">
        <v>1060</v>
      </c>
      <c r="D583" s="5" t="e">
        <f>#REF!</f>
        <v>#REF!</v>
      </c>
      <c r="E583" s="5">
        <f>E582</f>
        <v>2.5</v>
      </c>
      <c r="F583" s="5" t="e">
        <f t="shared" si="24"/>
        <v>#REF!</v>
      </c>
      <c r="G583" s="332"/>
      <c r="H583" s="314"/>
      <c r="I583" s="325"/>
    </row>
    <row r="584" spans="1:9" ht="10.5" customHeight="1" x14ac:dyDescent="0.2">
      <c r="A584" s="252"/>
      <c r="B584" s="249"/>
      <c r="C584" s="50" t="s">
        <v>1060</v>
      </c>
      <c r="D584" s="5" t="e">
        <f>#REF!</f>
        <v>#REF!</v>
      </c>
      <c r="E584" s="5">
        <f>E582</f>
        <v>2.5</v>
      </c>
      <c r="F584" s="5" t="e">
        <f t="shared" si="24"/>
        <v>#REF!</v>
      </c>
      <c r="G584" s="332"/>
      <c r="H584" s="314"/>
      <c r="I584" s="325"/>
    </row>
    <row r="585" spans="1:9" ht="10.5" customHeight="1" x14ac:dyDescent="0.2">
      <c r="A585" s="253"/>
      <c r="B585" s="250"/>
      <c r="C585" s="97" t="s">
        <v>75</v>
      </c>
      <c r="D585" s="5" t="e">
        <f>#REF!</f>
        <v>#REF!</v>
      </c>
      <c r="E585" s="5">
        <f>E582</f>
        <v>2.5</v>
      </c>
      <c r="F585" s="5" t="e">
        <f t="shared" si="24"/>
        <v>#REF!</v>
      </c>
      <c r="G585" s="332"/>
      <c r="H585" s="314"/>
      <c r="I585" s="331"/>
    </row>
    <row r="586" spans="1:9" ht="38.25" customHeight="1" x14ac:dyDescent="0.2">
      <c r="A586" s="33" t="s">
        <v>990</v>
      </c>
      <c r="B586" s="6" t="s">
        <v>874</v>
      </c>
      <c r="C586" s="50" t="s">
        <v>1047</v>
      </c>
      <c r="D586" s="5" t="e">
        <f>#REF!</f>
        <v>#REF!</v>
      </c>
      <c r="E586" s="5">
        <v>1</v>
      </c>
      <c r="F586" s="5" t="e">
        <f t="shared" si="24"/>
        <v>#REF!</v>
      </c>
      <c r="G586" s="5" t="e">
        <f>F586*#REF!</f>
        <v>#REF!</v>
      </c>
      <c r="H586" s="131" t="e">
        <f>G586*#REF!</f>
        <v>#REF!</v>
      </c>
      <c r="I586" s="132" t="e">
        <f>G586*#REF!</f>
        <v>#REF!</v>
      </c>
    </row>
    <row r="587" spans="1:9" ht="37.5" customHeight="1" x14ac:dyDescent="0.2">
      <c r="A587" s="33" t="s">
        <v>991</v>
      </c>
      <c r="B587" s="6" t="s">
        <v>874</v>
      </c>
      <c r="C587" s="50" t="s">
        <v>1047</v>
      </c>
      <c r="D587" s="5" t="e">
        <f>#REF!</f>
        <v>#REF!</v>
      </c>
      <c r="E587" s="5">
        <v>2</v>
      </c>
      <c r="F587" s="5" t="e">
        <f t="shared" si="24"/>
        <v>#REF!</v>
      </c>
      <c r="G587" s="5" t="e">
        <f>F587*#REF!</f>
        <v>#REF!</v>
      </c>
      <c r="H587" s="131" t="e">
        <f>G587*#REF!</f>
        <v>#REF!</v>
      </c>
      <c r="I587" s="132" t="e">
        <f>G587*#REF!</f>
        <v>#REF!</v>
      </c>
    </row>
    <row r="588" spans="1:9" ht="36" customHeight="1" x14ac:dyDescent="0.2">
      <c r="A588" s="33" t="s">
        <v>992</v>
      </c>
      <c r="B588" s="6" t="s">
        <v>874</v>
      </c>
      <c r="C588" s="50" t="s">
        <v>1047</v>
      </c>
      <c r="D588" s="5" t="e">
        <f>#REF!</f>
        <v>#REF!</v>
      </c>
      <c r="E588" s="5">
        <v>4</v>
      </c>
      <c r="F588" s="5" t="e">
        <f t="shared" si="24"/>
        <v>#REF!</v>
      </c>
      <c r="G588" s="5" t="e">
        <f>F588*#REF!</f>
        <v>#REF!</v>
      </c>
      <c r="H588" s="131" t="e">
        <f>G588*#REF!</f>
        <v>#REF!</v>
      </c>
      <c r="I588" s="132" t="e">
        <f>G588*#REF!</f>
        <v>#REF!</v>
      </c>
    </row>
    <row r="589" spans="1:9" ht="15" customHeight="1" x14ac:dyDescent="0.2">
      <c r="A589" s="239" t="s">
        <v>42</v>
      </c>
      <c r="B589" s="251" t="s">
        <v>189</v>
      </c>
      <c r="C589" s="100" t="s">
        <v>75</v>
      </c>
      <c r="D589" s="5" t="e">
        <f>#REF!</f>
        <v>#REF!</v>
      </c>
      <c r="E589" s="5">
        <v>1.67</v>
      </c>
      <c r="F589" s="5" t="e">
        <f t="shared" si="24"/>
        <v>#REF!</v>
      </c>
      <c r="G589" s="311" t="e">
        <f>(F589+F590+F591)*#REF!</f>
        <v>#REF!</v>
      </c>
      <c r="H589" s="313" t="e">
        <f>G589*#REF!</f>
        <v>#REF!</v>
      </c>
      <c r="I589" s="324" t="e">
        <f>G589*#REF!</f>
        <v>#REF!</v>
      </c>
    </row>
    <row r="590" spans="1:9" ht="15" customHeight="1" x14ac:dyDescent="0.2">
      <c r="A590" s="240"/>
      <c r="B590" s="252"/>
      <c r="C590" s="100" t="s">
        <v>1047</v>
      </c>
      <c r="D590" s="10" t="e">
        <f>#REF!</f>
        <v>#REF!</v>
      </c>
      <c r="E590" s="5">
        <v>1.67</v>
      </c>
      <c r="F590" s="5" t="e">
        <f t="shared" si="24"/>
        <v>#REF!</v>
      </c>
      <c r="G590" s="332"/>
      <c r="H590" s="314"/>
      <c r="I590" s="325"/>
    </row>
    <row r="591" spans="1:9" ht="15" customHeight="1" x14ac:dyDescent="0.2">
      <c r="A591" s="241"/>
      <c r="B591" s="253"/>
      <c r="C591" s="50" t="s">
        <v>1060</v>
      </c>
      <c r="D591" s="5" t="e">
        <f>#REF!</f>
        <v>#REF!</v>
      </c>
      <c r="E591" s="5">
        <v>1.67</v>
      </c>
      <c r="F591" s="5" t="e">
        <f t="shared" si="24"/>
        <v>#REF!</v>
      </c>
      <c r="G591" s="312"/>
      <c r="H591" s="315"/>
      <c r="I591" s="331"/>
    </row>
    <row r="592" spans="1:9" ht="12" customHeight="1" x14ac:dyDescent="0.2">
      <c r="A592" s="254" t="s">
        <v>1153</v>
      </c>
      <c r="B592" s="251" t="s">
        <v>189</v>
      </c>
      <c r="C592" s="100" t="s">
        <v>75</v>
      </c>
      <c r="D592" s="5" t="e">
        <f>#REF!</f>
        <v>#REF!</v>
      </c>
      <c r="E592" s="5">
        <v>1.91</v>
      </c>
      <c r="F592" s="5" t="e">
        <f t="shared" si="24"/>
        <v>#REF!</v>
      </c>
      <c r="G592" s="311" t="e">
        <f>(F592+F593+F594)*#REF!</f>
        <v>#REF!</v>
      </c>
      <c r="H592" s="313" t="e">
        <f>G592*#REF!</f>
        <v>#REF!</v>
      </c>
      <c r="I592" s="324" t="e">
        <f>G592*#REF!</f>
        <v>#REF!</v>
      </c>
    </row>
    <row r="593" spans="1:9" ht="12" customHeight="1" x14ac:dyDescent="0.2">
      <c r="A593" s="254"/>
      <c r="B593" s="252"/>
      <c r="C593" s="100" t="s">
        <v>1047</v>
      </c>
      <c r="D593" s="10" t="e">
        <f>#REF!</f>
        <v>#REF!</v>
      </c>
      <c r="E593" s="5">
        <v>1.91</v>
      </c>
      <c r="F593" s="5" t="e">
        <f t="shared" si="24"/>
        <v>#REF!</v>
      </c>
      <c r="G593" s="332"/>
      <c r="H593" s="314"/>
      <c r="I593" s="325"/>
    </row>
    <row r="594" spans="1:9" ht="12" customHeight="1" x14ac:dyDescent="0.2">
      <c r="A594" s="254"/>
      <c r="B594" s="253"/>
      <c r="C594" s="50" t="s">
        <v>1060</v>
      </c>
      <c r="D594" s="5" t="e">
        <f>#REF!</f>
        <v>#REF!</v>
      </c>
      <c r="E594" s="5">
        <v>1.91</v>
      </c>
      <c r="F594" s="5" t="e">
        <f t="shared" si="24"/>
        <v>#REF!</v>
      </c>
      <c r="G594" s="312"/>
      <c r="H594" s="315"/>
      <c r="I594" s="331"/>
    </row>
    <row r="595" spans="1:9" ht="12" customHeight="1" x14ac:dyDescent="0.2">
      <c r="A595" s="254" t="s">
        <v>261</v>
      </c>
      <c r="B595" s="251" t="s">
        <v>189</v>
      </c>
      <c r="C595" s="100" t="s">
        <v>75</v>
      </c>
      <c r="D595" s="5" t="e">
        <f>#REF!</f>
        <v>#REF!</v>
      </c>
      <c r="E595" s="5">
        <v>2</v>
      </c>
      <c r="F595" s="5" t="e">
        <f t="shared" si="24"/>
        <v>#REF!</v>
      </c>
      <c r="G595" s="311" t="e">
        <f>(F595+F596+F597)*#REF!</f>
        <v>#REF!</v>
      </c>
      <c r="H595" s="313" t="e">
        <f>G595*#REF!</f>
        <v>#REF!</v>
      </c>
      <c r="I595" s="324" t="e">
        <f>G595*#REF!</f>
        <v>#REF!</v>
      </c>
    </row>
    <row r="596" spans="1:9" ht="12" customHeight="1" x14ac:dyDescent="0.2">
      <c r="A596" s="254"/>
      <c r="B596" s="252"/>
      <c r="C596" s="100" t="s">
        <v>1047</v>
      </c>
      <c r="D596" s="10" t="e">
        <f>#REF!</f>
        <v>#REF!</v>
      </c>
      <c r="E596" s="5">
        <v>2</v>
      </c>
      <c r="F596" s="5" t="e">
        <f t="shared" si="24"/>
        <v>#REF!</v>
      </c>
      <c r="G596" s="332"/>
      <c r="H596" s="314"/>
      <c r="I596" s="325"/>
    </row>
    <row r="597" spans="1:9" ht="12" customHeight="1" x14ac:dyDescent="0.2">
      <c r="A597" s="254"/>
      <c r="B597" s="253"/>
      <c r="C597" s="50" t="s">
        <v>1060</v>
      </c>
      <c r="D597" s="5" t="e">
        <f>#REF!</f>
        <v>#REF!</v>
      </c>
      <c r="E597" s="5">
        <v>2</v>
      </c>
      <c r="F597" s="5" t="e">
        <f t="shared" si="24"/>
        <v>#REF!</v>
      </c>
      <c r="G597" s="312"/>
      <c r="H597" s="315"/>
      <c r="I597" s="331"/>
    </row>
    <row r="598" spans="1:9" ht="12" customHeight="1" x14ac:dyDescent="0.2">
      <c r="A598" s="251" t="s">
        <v>27</v>
      </c>
      <c r="B598" s="251" t="s">
        <v>189</v>
      </c>
      <c r="C598" s="100" t="s">
        <v>75</v>
      </c>
      <c r="D598" s="5" t="e">
        <f>#REF!</f>
        <v>#REF!</v>
      </c>
      <c r="E598" s="5">
        <v>2.16</v>
      </c>
      <c r="F598" s="5" t="e">
        <f t="shared" si="24"/>
        <v>#REF!</v>
      </c>
      <c r="G598" s="311" t="e">
        <f>(F598+F599+F600)*#REF!</f>
        <v>#REF!</v>
      </c>
      <c r="H598" s="313" t="e">
        <f>G598*#REF!</f>
        <v>#REF!</v>
      </c>
      <c r="I598" s="324" t="e">
        <f>G598*#REF!</f>
        <v>#REF!</v>
      </c>
    </row>
    <row r="599" spans="1:9" ht="12" customHeight="1" x14ac:dyDescent="0.2">
      <c r="A599" s="252"/>
      <c r="B599" s="252"/>
      <c r="C599" s="100" t="s">
        <v>1047</v>
      </c>
      <c r="D599" s="10" t="e">
        <f>#REF!</f>
        <v>#REF!</v>
      </c>
      <c r="E599" s="5">
        <v>2.16</v>
      </c>
      <c r="F599" s="5" t="e">
        <f t="shared" si="24"/>
        <v>#REF!</v>
      </c>
      <c r="G599" s="332"/>
      <c r="H599" s="314"/>
      <c r="I599" s="325"/>
    </row>
    <row r="600" spans="1:9" ht="12" customHeight="1" x14ac:dyDescent="0.2">
      <c r="A600" s="253"/>
      <c r="B600" s="253"/>
      <c r="C600" s="50" t="s">
        <v>1060</v>
      </c>
      <c r="D600" s="5" t="e">
        <f>#REF!</f>
        <v>#REF!</v>
      </c>
      <c r="E600" s="5">
        <v>2.16</v>
      </c>
      <c r="F600" s="5" t="e">
        <f t="shared" si="24"/>
        <v>#REF!</v>
      </c>
      <c r="G600" s="312"/>
      <c r="H600" s="315"/>
      <c r="I600" s="331"/>
    </row>
    <row r="601" spans="1:9" ht="15" customHeight="1" x14ac:dyDescent="0.2">
      <c r="A601" s="239" t="s">
        <v>1154</v>
      </c>
      <c r="B601" s="242" t="s">
        <v>588</v>
      </c>
      <c r="C601" s="50" t="s">
        <v>589</v>
      </c>
      <c r="D601" s="5" t="e">
        <f>#REF!</f>
        <v>#REF!</v>
      </c>
      <c r="E601" s="49">
        <v>0.65</v>
      </c>
      <c r="F601" s="5" t="e">
        <f t="shared" si="24"/>
        <v>#REF!</v>
      </c>
      <c r="G601" s="310" t="e">
        <f>(F601+F602)*#REF!</f>
        <v>#REF!</v>
      </c>
      <c r="H601" s="294" t="e">
        <f>G601*#REF!</f>
        <v>#REF!</v>
      </c>
      <c r="I601" s="326" t="e">
        <f>G601*#REF!</f>
        <v>#REF!</v>
      </c>
    </row>
    <row r="602" spans="1:9" ht="15" customHeight="1" x14ac:dyDescent="0.2">
      <c r="A602" s="241"/>
      <c r="B602" s="242"/>
      <c r="C602" s="50" t="s">
        <v>1060</v>
      </c>
      <c r="D602" s="5" t="e">
        <f>#REF!</f>
        <v>#REF!</v>
      </c>
      <c r="E602" s="49">
        <f>E601</f>
        <v>0.65</v>
      </c>
      <c r="F602" s="5" t="e">
        <f t="shared" si="24"/>
        <v>#REF!</v>
      </c>
      <c r="G602" s="310"/>
      <c r="H602" s="294"/>
      <c r="I602" s="326"/>
    </row>
    <row r="603" spans="1:9" ht="15" customHeight="1" x14ac:dyDescent="0.2">
      <c r="A603" s="239" t="s">
        <v>1155</v>
      </c>
      <c r="B603" s="248" t="s">
        <v>588</v>
      </c>
      <c r="C603" s="50" t="s">
        <v>589</v>
      </c>
      <c r="D603" s="5" t="e">
        <f>#REF!</f>
        <v>#REF!</v>
      </c>
      <c r="E603" s="49">
        <v>0.91</v>
      </c>
      <c r="F603" s="5" t="e">
        <f t="shared" si="24"/>
        <v>#REF!</v>
      </c>
      <c r="G603" s="311" t="e">
        <f>(F603+F604)*#REF!</f>
        <v>#REF!</v>
      </c>
      <c r="H603" s="313" t="e">
        <f>G603*#REF!</f>
        <v>#REF!</v>
      </c>
      <c r="I603" s="324" t="e">
        <f>G603*#REF!</f>
        <v>#REF!</v>
      </c>
    </row>
    <row r="604" spans="1:9" ht="15" customHeight="1" x14ac:dyDescent="0.2">
      <c r="A604" s="241"/>
      <c r="B604" s="250"/>
      <c r="C604" s="50" t="s">
        <v>1060</v>
      </c>
      <c r="D604" s="5" t="e">
        <f>#REF!</f>
        <v>#REF!</v>
      </c>
      <c r="E604" s="49">
        <f>E603</f>
        <v>0.91</v>
      </c>
      <c r="F604" s="5" t="e">
        <f t="shared" si="24"/>
        <v>#REF!</v>
      </c>
      <c r="G604" s="312"/>
      <c r="H604" s="315"/>
      <c r="I604" s="331"/>
    </row>
    <row r="605" spans="1:9" ht="30.75" customHeight="1" x14ac:dyDescent="0.2">
      <c r="A605" s="33" t="s">
        <v>945</v>
      </c>
      <c r="B605" s="6" t="s">
        <v>269</v>
      </c>
      <c r="C605" s="50" t="s">
        <v>665</v>
      </c>
      <c r="D605" s="5" t="e">
        <f>#REF!</f>
        <v>#REF!</v>
      </c>
      <c r="E605" s="5">
        <v>0.97</v>
      </c>
      <c r="F605" s="5" t="e">
        <f t="shared" si="24"/>
        <v>#REF!</v>
      </c>
      <c r="G605" s="5" t="e">
        <f>F605*#REF!</f>
        <v>#REF!</v>
      </c>
      <c r="H605" s="131" t="e">
        <f>G605*#REF!</f>
        <v>#REF!</v>
      </c>
      <c r="I605" s="132" t="e">
        <f>G605*#REF!</f>
        <v>#REF!</v>
      </c>
    </row>
    <row r="606" spans="1:9" ht="30.75" customHeight="1" x14ac:dyDescent="0.2">
      <c r="A606" s="33" t="s">
        <v>326</v>
      </c>
      <c r="B606" s="6" t="s">
        <v>269</v>
      </c>
      <c r="C606" s="50" t="s">
        <v>665</v>
      </c>
      <c r="D606" s="5" t="e">
        <f>#REF!</f>
        <v>#REF!</v>
      </c>
      <c r="E606" s="5">
        <v>1.38</v>
      </c>
      <c r="F606" s="5" t="e">
        <f t="shared" si="24"/>
        <v>#REF!</v>
      </c>
      <c r="G606" s="5" t="e">
        <f>F606*#REF!</f>
        <v>#REF!</v>
      </c>
      <c r="H606" s="131" t="e">
        <f>G606*#REF!</f>
        <v>#REF!</v>
      </c>
      <c r="I606" s="132" t="e">
        <f>G606*#REF!</f>
        <v>#REF!</v>
      </c>
    </row>
    <row r="607" spans="1:9" ht="18" customHeight="1" x14ac:dyDescent="0.2">
      <c r="A607" s="239" t="s">
        <v>327</v>
      </c>
      <c r="B607" s="242" t="s">
        <v>269</v>
      </c>
      <c r="C607" s="50" t="s">
        <v>589</v>
      </c>
      <c r="D607" s="5" t="e">
        <f>#REF!</f>
        <v>#REF!</v>
      </c>
      <c r="E607" s="49">
        <v>0.92</v>
      </c>
      <c r="F607" s="5" t="e">
        <f t="shared" si="24"/>
        <v>#REF!</v>
      </c>
      <c r="G607" s="310" t="e">
        <f>(F607+F608)*#REF!</f>
        <v>#REF!</v>
      </c>
      <c r="H607" s="294" t="e">
        <f>G607*#REF!</f>
        <v>#REF!</v>
      </c>
      <c r="I607" s="326" t="e">
        <f>G607*#REF!</f>
        <v>#REF!</v>
      </c>
    </row>
    <row r="608" spans="1:9" ht="18" customHeight="1" x14ac:dyDescent="0.2">
      <c r="A608" s="241"/>
      <c r="B608" s="242"/>
      <c r="C608" s="50" t="s">
        <v>1060</v>
      </c>
      <c r="D608" s="5" t="e">
        <f>#REF!</f>
        <v>#REF!</v>
      </c>
      <c r="E608" s="49">
        <f>E607</f>
        <v>0.92</v>
      </c>
      <c r="F608" s="5" t="e">
        <f t="shared" si="24"/>
        <v>#REF!</v>
      </c>
      <c r="G608" s="310"/>
      <c r="H608" s="294"/>
      <c r="I608" s="326"/>
    </row>
    <row r="609" spans="1:10" ht="29.25" customHeight="1" x14ac:dyDescent="0.2">
      <c r="A609" s="338" t="s">
        <v>328</v>
      </c>
      <c r="B609" s="339"/>
      <c r="C609" s="339"/>
      <c r="D609" s="339"/>
      <c r="E609" s="339"/>
      <c r="F609" s="339"/>
      <c r="G609" s="339"/>
      <c r="H609" s="339"/>
      <c r="I609" s="339"/>
    </row>
    <row r="610" spans="1:10" ht="16.5" customHeight="1" x14ac:dyDescent="0.2">
      <c r="A610" s="239" t="s">
        <v>419</v>
      </c>
      <c r="B610" s="251" t="s">
        <v>590</v>
      </c>
      <c r="C610" s="100" t="s">
        <v>75</v>
      </c>
      <c r="D610" s="5" t="e">
        <f>#REF!</f>
        <v>#REF!</v>
      </c>
      <c r="E610" s="5">
        <v>0.65</v>
      </c>
      <c r="F610" s="5" t="e">
        <f t="shared" ref="F610:F615" si="25">D610*E610</f>
        <v>#REF!</v>
      </c>
      <c r="G610" s="311" t="e">
        <f>(F610+F611+F612)*#REF!</f>
        <v>#REF!</v>
      </c>
      <c r="H610" s="313" t="e">
        <f>G610*#REF!</f>
        <v>#REF!</v>
      </c>
      <c r="I610" s="324" t="e">
        <f>G610*#REF!</f>
        <v>#REF!</v>
      </c>
    </row>
    <row r="611" spans="1:10" ht="16.5" customHeight="1" x14ac:dyDescent="0.2">
      <c r="A611" s="240"/>
      <c r="B611" s="252"/>
      <c r="C611" s="100" t="s">
        <v>1047</v>
      </c>
      <c r="D611" s="10" t="e">
        <f>#REF!</f>
        <v>#REF!</v>
      </c>
      <c r="E611" s="5">
        <f>E610</f>
        <v>0.65</v>
      </c>
      <c r="F611" s="5" t="e">
        <f t="shared" si="25"/>
        <v>#REF!</v>
      </c>
      <c r="G611" s="332"/>
      <c r="H611" s="314"/>
      <c r="I611" s="325"/>
    </row>
    <row r="612" spans="1:10" ht="16.5" customHeight="1" x14ac:dyDescent="0.2">
      <c r="A612" s="241"/>
      <c r="B612" s="253"/>
      <c r="C612" s="50" t="s">
        <v>1060</v>
      </c>
      <c r="D612" s="5" t="e">
        <f>#REF!</f>
        <v>#REF!</v>
      </c>
      <c r="E612" s="5">
        <f>E610</f>
        <v>0.65</v>
      </c>
      <c r="F612" s="5" t="e">
        <f t="shared" si="25"/>
        <v>#REF!</v>
      </c>
      <c r="G612" s="312"/>
      <c r="H612" s="315"/>
      <c r="I612" s="331"/>
    </row>
    <row r="613" spans="1:10" ht="16.5" customHeight="1" x14ac:dyDescent="0.2">
      <c r="A613" s="295" t="s">
        <v>1121</v>
      </c>
      <c r="B613" s="298" t="s">
        <v>1119</v>
      </c>
      <c r="C613" s="167" t="s">
        <v>75</v>
      </c>
      <c r="D613" s="168" t="e">
        <f>#REF!</f>
        <v>#REF!</v>
      </c>
      <c r="E613" s="168">
        <v>0.65</v>
      </c>
      <c r="F613" s="168" t="e">
        <f t="shared" si="25"/>
        <v>#REF!</v>
      </c>
      <c r="G613" s="301" t="e">
        <f>(F613+F614+F615)*#REF!</f>
        <v>#REF!</v>
      </c>
      <c r="H613" s="304" t="e">
        <f>G613*#REF!</f>
        <v>#REF!</v>
      </c>
      <c r="I613" s="307" t="e">
        <f>G613*#REF!</f>
        <v>#REF!</v>
      </c>
      <c r="J613" s="293" t="s">
        <v>1120</v>
      </c>
    </row>
    <row r="614" spans="1:10" ht="16.5" customHeight="1" x14ac:dyDescent="0.2">
      <c r="A614" s="296"/>
      <c r="B614" s="299"/>
      <c r="C614" s="167" t="s">
        <v>1047</v>
      </c>
      <c r="D614" s="169" t="e">
        <f>#REF!</f>
        <v>#REF!</v>
      </c>
      <c r="E614" s="168">
        <f>E613</f>
        <v>0.65</v>
      </c>
      <c r="F614" s="168" t="e">
        <f t="shared" si="25"/>
        <v>#REF!</v>
      </c>
      <c r="G614" s="302"/>
      <c r="H614" s="305"/>
      <c r="I614" s="308"/>
      <c r="J614" s="293"/>
    </row>
    <row r="615" spans="1:10" ht="16.5" customHeight="1" x14ac:dyDescent="0.2">
      <c r="A615" s="297"/>
      <c r="B615" s="300"/>
      <c r="C615" s="170" t="s">
        <v>1060</v>
      </c>
      <c r="D615" s="168" t="e">
        <f>#REF!</f>
        <v>#REF!</v>
      </c>
      <c r="E615" s="168">
        <f>E613</f>
        <v>0.65</v>
      </c>
      <c r="F615" s="168" t="e">
        <f t="shared" si="25"/>
        <v>#REF!</v>
      </c>
      <c r="G615" s="303"/>
      <c r="H615" s="306"/>
      <c r="I615" s="309"/>
      <c r="J615" s="293"/>
    </row>
    <row r="616" spans="1:10" ht="16.5" customHeight="1" x14ac:dyDescent="0.2">
      <c r="A616" s="90"/>
      <c r="B616" s="3"/>
    </row>
    <row r="617" spans="1:10" ht="14.25" customHeight="1" x14ac:dyDescent="0.2">
      <c r="A617" s="21"/>
      <c r="B617" s="3"/>
      <c r="C617" s="90"/>
      <c r="D617" s="19"/>
      <c r="E617" s="19"/>
      <c r="F617" s="19"/>
      <c r="G617" s="19"/>
      <c r="H617" s="149"/>
      <c r="I617" s="149"/>
    </row>
    <row r="618" spans="1:10" ht="33.75" customHeight="1" x14ac:dyDescent="0.2">
      <c r="A618" s="25" t="s">
        <v>583</v>
      </c>
      <c r="F618" s="121"/>
      <c r="G618" s="121"/>
      <c r="H618" s="121"/>
      <c r="I618" s="121"/>
    </row>
    <row r="619" spans="1:10" ht="23.25" customHeight="1" x14ac:dyDescent="0.2">
      <c r="A619" s="239" t="s">
        <v>993</v>
      </c>
      <c r="B619" s="248" t="s">
        <v>994</v>
      </c>
      <c r="C619" s="16" t="s">
        <v>296</v>
      </c>
      <c r="D619" s="5" t="e">
        <f>#REF!</f>
        <v>#REF!</v>
      </c>
      <c r="E619" s="5">
        <v>6</v>
      </c>
      <c r="F619" s="5" t="e">
        <f t="shared" ref="F619:F630" si="26">D619*E619</f>
        <v>#REF!</v>
      </c>
      <c r="G619" s="310" t="e">
        <f>(F619+F620)*#REF!</f>
        <v>#REF!</v>
      </c>
      <c r="H619" s="294" t="e">
        <f>G619*#REF!</f>
        <v>#REF!</v>
      </c>
      <c r="I619" s="326" t="e">
        <f>G619*#REF!</f>
        <v>#REF!</v>
      </c>
    </row>
    <row r="620" spans="1:10" ht="23.25" customHeight="1" x14ac:dyDescent="0.2">
      <c r="A620" s="241"/>
      <c r="B620" s="250"/>
      <c r="C620" s="97" t="s">
        <v>75</v>
      </c>
      <c r="D620" s="5" t="e">
        <f>#REF!</f>
        <v>#REF!</v>
      </c>
      <c r="E620" s="5">
        <v>4</v>
      </c>
      <c r="F620" s="5" t="e">
        <f t="shared" si="26"/>
        <v>#REF!</v>
      </c>
      <c r="G620" s="310"/>
      <c r="H620" s="294"/>
      <c r="I620" s="326"/>
    </row>
    <row r="621" spans="1:10" ht="36" customHeight="1" x14ac:dyDescent="0.2">
      <c r="A621" s="39" t="s">
        <v>410</v>
      </c>
      <c r="B621" s="6" t="s">
        <v>998</v>
      </c>
      <c r="C621" s="16" t="s">
        <v>75</v>
      </c>
      <c r="D621" s="5" t="e">
        <f>#REF!</f>
        <v>#REF!</v>
      </c>
      <c r="E621" s="5">
        <v>8</v>
      </c>
      <c r="F621" s="5" t="e">
        <f t="shared" si="26"/>
        <v>#REF!</v>
      </c>
      <c r="G621" s="5" t="e">
        <f>(F621)*#REF!</f>
        <v>#REF!</v>
      </c>
      <c r="H621" s="131" t="e">
        <f>G621*#REF!</f>
        <v>#REF!</v>
      </c>
      <c r="I621" s="132" t="e">
        <f>G621*#REF!</f>
        <v>#REF!</v>
      </c>
    </row>
    <row r="622" spans="1:10" ht="36" customHeight="1" x14ac:dyDescent="0.2">
      <c r="A622" s="39" t="s">
        <v>5</v>
      </c>
      <c r="B622" s="6" t="s">
        <v>998</v>
      </c>
      <c r="C622" s="16" t="s">
        <v>75</v>
      </c>
      <c r="D622" s="5" t="e">
        <f>#REF!</f>
        <v>#REF!</v>
      </c>
      <c r="E622" s="5">
        <v>2</v>
      </c>
      <c r="F622" s="5" t="e">
        <f t="shared" si="26"/>
        <v>#REF!</v>
      </c>
      <c r="G622" s="5" t="e">
        <f>(F622)*#REF!</f>
        <v>#REF!</v>
      </c>
      <c r="H622" s="131" t="e">
        <f>G622*#REF!</f>
        <v>#REF!</v>
      </c>
      <c r="I622" s="132" t="e">
        <f>G622*#REF!</f>
        <v>#REF!</v>
      </c>
    </row>
    <row r="623" spans="1:10" ht="36" customHeight="1" x14ac:dyDescent="0.2">
      <c r="A623" s="33" t="s">
        <v>67</v>
      </c>
      <c r="B623" s="6" t="s">
        <v>998</v>
      </c>
      <c r="C623" s="16" t="s">
        <v>75</v>
      </c>
      <c r="D623" s="5" t="e">
        <f>#REF!</f>
        <v>#REF!</v>
      </c>
      <c r="E623" s="5">
        <v>8</v>
      </c>
      <c r="F623" s="5" t="e">
        <f t="shared" si="26"/>
        <v>#REF!</v>
      </c>
      <c r="G623" s="5" t="e">
        <f>(F623)*#REF!</f>
        <v>#REF!</v>
      </c>
      <c r="H623" s="131" t="e">
        <f>G623*#REF!</f>
        <v>#REF!</v>
      </c>
      <c r="I623" s="132" t="e">
        <f>G623*#REF!</f>
        <v>#REF!</v>
      </c>
    </row>
    <row r="624" spans="1:10" ht="36" customHeight="1" x14ac:dyDescent="0.2">
      <c r="A624" s="33" t="s">
        <v>6</v>
      </c>
      <c r="B624" s="6" t="s">
        <v>998</v>
      </c>
      <c r="C624" s="16" t="s">
        <v>75</v>
      </c>
      <c r="D624" s="5" t="e">
        <f>#REF!</f>
        <v>#REF!</v>
      </c>
      <c r="E624" s="5">
        <v>4</v>
      </c>
      <c r="F624" s="5" t="e">
        <f t="shared" si="26"/>
        <v>#REF!</v>
      </c>
      <c r="G624" s="5" t="e">
        <f>(F624)*#REF!</f>
        <v>#REF!</v>
      </c>
      <c r="H624" s="131" t="e">
        <f>G624*#REF!</f>
        <v>#REF!</v>
      </c>
      <c r="I624" s="132" t="e">
        <f>G624*#REF!</f>
        <v>#REF!</v>
      </c>
    </row>
    <row r="625" spans="1:9" ht="42" customHeight="1" x14ac:dyDescent="0.2">
      <c r="A625" s="33" t="s">
        <v>7</v>
      </c>
      <c r="B625" s="6" t="s">
        <v>998</v>
      </c>
      <c r="C625" s="16" t="s">
        <v>411</v>
      </c>
      <c r="D625" s="49" t="e">
        <f>#REF!</f>
        <v>#REF!</v>
      </c>
      <c r="E625" s="5">
        <v>2</v>
      </c>
      <c r="F625" s="5" t="e">
        <f t="shared" si="26"/>
        <v>#REF!</v>
      </c>
      <c r="G625" s="5" t="e">
        <f>(F625)*#REF!</f>
        <v>#REF!</v>
      </c>
      <c r="H625" s="131" t="e">
        <f>G625*#REF!</f>
        <v>#REF!</v>
      </c>
      <c r="I625" s="132" t="e">
        <f>G625*#REF!</f>
        <v>#REF!</v>
      </c>
    </row>
    <row r="626" spans="1:9" ht="28.5" customHeight="1" x14ac:dyDescent="0.2">
      <c r="A626" s="66" t="s">
        <v>8</v>
      </c>
      <c r="B626" s="6" t="s">
        <v>998</v>
      </c>
      <c r="C626" s="16" t="s">
        <v>75</v>
      </c>
      <c r="D626" s="5" t="e">
        <f>#REF!</f>
        <v>#REF!</v>
      </c>
      <c r="E626" s="5">
        <v>2</v>
      </c>
      <c r="F626" s="5" t="e">
        <f t="shared" si="26"/>
        <v>#REF!</v>
      </c>
      <c r="G626" s="5" t="e">
        <f>(F626)*#REF!</f>
        <v>#REF!</v>
      </c>
      <c r="H626" s="131" t="e">
        <f>G626*#REF!</f>
        <v>#REF!</v>
      </c>
      <c r="I626" s="132" t="e">
        <f>G626*#REF!</f>
        <v>#REF!</v>
      </c>
    </row>
    <row r="627" spans="1:9" ht="35.25" customHeight="1" x14ac:dyDescent="0.2">
      <c r="A627" s="33" t="s">
        <v>995</v>
      </c>
      <c r="B627" s="6" t="s">
        <v>998</v>
      </c>
      <c r="C627" s="16" t="s">
        <v>411</v>
      </c>
      <c r="D627" s="49" t="e">
        <f>#REF!</f>
        <v>#REF!</v>
      </c>
      <c r="E627" s="5">
        <v>4</v>
      </c>
      <c r="F627" s="5" t="e">
        <f t="shared" si="26"/>
        <v>#REF!</v>
      </c>
      <c r="G627" s="5" t="e">
        <f>(F627)*#REF!</f>
        <v>#REF!</v>
      </c>
      <c r="H627" s="131" t="e">
        <f>G627*#REF!</f>
        <v>#REF!</v>
      </c>
      <c r="I627" s="132" t="e">
        <f>G627*#REF!</f>
        <v>#REF!</v>
      </c>
    </row>
    <row r="628" spans="1:9" ht="26.25" customHeight="1" x14ac:dyDescent="0.2">
      <c r="A628" s="33" t="s">
        <v>407</v>
      </c>
      <c r="B628" s="6" t="s">
        <v>998</v>
      </c>
      <c r="C628" s="16" t="s">
        <v>75</v>
      </c>
      <c r="D628" s="5" t="e">
        <f>#REF!</f>
        <v>#REF!</v>
      </c>
      <c r="E628" s="5">
        <v>1</v>
      </c>
      <c r="F628" s="5" t="e">
        <f t="shared" si="26"/>
        <v>#REF!</v>
      </c>
      <c r="G628" s="5" t="e">
        <f>(F628)*#REF!</f>
        <v>#REF!</v>
      </c>
      <c r="H628" s="131" t="e">
        <f>G628*#REF!</f>
        <v>#REF!</v>
      </c>
      <c r="I628" s="132" t="e">
        <f>G628*#REF!</f>
        <v>#REF!</v>
      </c>
    </row>
    <row r="629" spans="1:9" ht="38.25" customHeight="1" x14ac:dyDescent="0.2">
      <c r="A629" s="33" t="s">
        <v>408</v>
      </c>
      <c r="B629" s="6" t="s">
        <v>998</v>
      </c>
      <c r="C629" s="16" t="s">
        <v>411</v>
      </c>
      <c r="D629" s="49" t="e">
        <f>#REF!</f>
        <v>#REF!</v>
      </c>
      <c r="E629" s="5">
        <v>2</v>
      </c>
      <c r="F629" s="5" t="e">
        <f t="shared" si="26"/>
        <v>#REF!</v>
      </c>
      <c r="G629" s="5" t="e">
        <f>(F629)*#REF!</f>
        <v>#REF!</v>
      </c>
      <c r="H629" s="131" t="e">
        <f>G629*#REF!</f>
        <v>#REF!</v>
      </c>
      <c r="I629" s="132" t="e">
        <f>G629*#REF!</f>
        <v>#REF!</v>
      </c>
    </row>
    <row r="630" spans="1:9" ht="42.75" customHeight="1" x14ac:dyDescent="0.2">
      <c r="A630" s="33" t="s">
        <v>409</v>
      </c>
      <c r="B630" s="6" t="s">
        <v>998</v>
      </c>
      <c r="C630" s="16" t="s">
        <v>411</v>
      </c>
      <c r="D630" s="49" t="e">
        <f>#REF!</f>
        <v>#REF!</v>
      </c>
      <c r="E630" s="5">
        <v>2</v>
      </c>
      <c r="F630" s="5" t="e">
        <f t="shared" si="26"/>
        <v>#REF!</v>
      </c>
      <c r="G630" s="5" t="e">
        <f>(F630)*#REF!</f>
        <v>#REF!</v>
      </c>
      <c r="H630" s="131" t="e">
        <f>G630*#REF!</f>
        <v>#REF!</v>
      </c>
      <c r="I630" s="132" t="e">
        <f>G630*#REF!</f>
        <v>#REF!</v>
      </c>
    </row>
    <row r="631" spans="1:9" ht="14.25" customHeight="1" x14ac:dyDescent="0.2">
      <c r="A631" s="8"/>
      <c r="C631" s="90"/>
      <c r="D631" s="19"/>
      <c r="E631" s="19"/>
      <c r="F631" s="19"/>
    </row>
    <row r="632" spans="1:9" ht="17.25" customHeight="1" x14ac:dyDescent="0.2">
      <c r="A632" s="25" t="s">
        <v>183</v>
      </c>
      <c r="C632" s="104"/>
      <c r="D632" s="25"/>
      <c r="E632" s="25"/>
      <c r="F632" s="25"/>
    </row>
    <row r="633" spans="1:9" ht="18.75" customHeight="1" x14ac:dyDescent="0.2">
      <c r="A633" s="1" t="s">
        <v>184</v>
      </c>
      <c r="C633" s="122"/>
      <c r="D633" s="122"/>
      <c r="E633" s="122"/>
      <c r="F633" s="122"/>
      <c r="G633" s="122"/>
      <c r="H633" s="122"/>
    </row>
    <row r="634" spans="1:9" ht="25.5" customHeight="1" x14ac:dyDescent="0.2">
      <c r="A634" s="50" t="s">
        <v>209</v>
      </c>
      <c r="B634" s="6" t="s">
        <v>186</v>
      </c>
      <c r="C634" s="50" t="s">
        <v>341</v>
      </c>
      <c r="D634" s="5" t="e">
        <f>#REF!</f>
        <v>#REF!</v>
      </c>
      <c r="E634" s="5">
        <v>9.9</v>
      </c>
      <c r="F634" s="5" t="e">
        <f t="shared" ref="F634:F641" si="27">D634*E634</f>
        <v>#REF!</v>
      </c>
      <c r="G634" s="5" t="e">
        <f>(F634)*#REF!</f>
        <v>#REF!</v>
      </c>
      <c r="H634" s="131" t="e">
        <f>G634*#REF!</f>
        <v>#REF!</v>
      </c>
      <c r="I634" s="132" t="e">
        <f>G634*#REF!</f>
        <v>#REF!</v>
      </c>
    </row>
    <row r="635" spans="1:9" ht="20.25" customHeight="1" x14ac:dyDescent="0.2">
      <c r="A635" s="256" t="s">
        <v>1068</v>
      </c>
      <c r="B635" s="242" t="s">
        <v>186</v>
      </c>
      <c r="C635" s="50" t="s">
        <v>187</v>
      </c>
      <c r="D635" s="5" t="e">
        <f>#REF!</f>
        <v>#REF!</v>
      </c>
      <c r="E635" s="5">
        <v>6.4</v>
      </c>
      <c r="F635" s="5" t="e">
        <f t="shared" si="27"/>
        <v>#REF!</v>
      </c>
      <c r="G635" s="310" t="e">
        <f>(F635+F636)*#REF!</f>
        <v>#REF!</v>
      </c>
      <c r="H635" s="294" t="e">
        <f>G635*#REF!</f>
        <v>#REF!</v>
      </c>
      <c r="I635" s="326" t="e">
        <f>G635*#REF!</f>
        <v>#REF!</v>
      </c>
    </row>
    <row r="636" spans="1:9" ht="20.25" customHeight="1" x14ac:dyDescent="0.2">
      <c r="A636" s="256"/>
      <c r="B636" s="242"/>
      <c r="C636" s="50" t="s">
        <v>341</v>
      </c>
      <c r="D636" s="5" t="e">
        <f>#REF!</f>
        <v>#REF!</v>
      </c>
      <c r="E636" s="5">
        <v>6.4</v>
      </c>
      <c r="F636" s="5" t="e">
        <f t="shared" si="27"/>
        <v>#REF!</v>
      </c>
      <c r="G636" s="310"/>
      <c r="H636" s="294"/>
      <c r="I636" s="326"/>
    </row>
    <row r="637" spans="1:9" ht="22.5" customHeight="1" x14ac:dyDescent="0.2">
      <c r="A637" s="50" t="s">
        <v>72</v>
      </c>
      <c r="B637" s="6" t="s">
        <v>185</v>
      </c>
      <c r="C637" s="50" t="s">
        <v>341</v>
      </c>
      <c r="D637" s="5" t="e">
        <f>#REF!</f>
        <v>#REF!</v>
      </c>
      <c r="E637" s="5">
        <v>9.4</v>
      </c>
      <c r="F637" s="5" t="e">
        <f t="shared" si="27"/>
        <v>#REF!</v>
      </c>
      <c r="G637" s="5" t="e">
        <f>(F637)*#REF!</f>
        <v>#REF!</v>
      </c>
      <c r="H637" s="131" t="e">
        <f>G637*#REF!</f>
        <v>#REF!</v>
      </c>
      <c r="I637" s="132" t="e">
        <f>G637*#REF!</f>
        <v>#REF!</v>
      </c>
    </row>
    <row r="638" spans="1:9" ht="14.25" customHeight="1" x14ac:dyDescent="0.2">
      <c r="A638" s="257" t="s">
        <v>73</v>
      </c>
      <c r="B638" s="248" t="s">
        <v>71</v>
      </c>
      <c r="C638" s="50" t="s">
        <v>187</v>
      </c>
      <c r="D638" s="5" t="e">
        <f>#REF!</f>
        <v>#REF!</v>
      </c>
      <c r="E638" s="5">
        <v>2</v>
      </c>
      <c r="F638" s="5" t="e">
        <f t="shared" si="27"/>
        <v>#REF!</v>
      </c>
      <c r="G638" s="310" t="e">
        <f>(F638+F639+F640+F641)*#REF!</f>
        <v>#REF!</v>
      </c>
      <c r="H638" s="318" t="e">
        <f>G638*#REF!</f>
        <v>#REF!</v>
      </c>
      <c r="I638" s="333" t="e">
        <f>G638*#REF!</f>
        <v>#REF!</v>
      </c>
    </row>
    <row r="639" spans="1:9" ht="14.25" customHeight="1" x14ac:dyDescent="0.2">
      <c r="A639" s="255"/>
      <c r="B639" s="249"/>
      <c r="C639" s="16" t="s">
        <v>303</v>
      </c>
      <c r="D639" s="49" t="e">
        <f>#REF!</f>
        <v>#REF!</v>
      </c>
      <c r="E639" s="5">
        <f>E638</f>
        <v>2</v>
      </c>
      <c r="F639" s="5" t="e">
        <f t="shared" si="27"/>
        <v>#REF!</v>
      </c>
      <c r="G639" s="310"/>
      <c r="H639" s="318"/>
      <c r="I639" s="333"/>
    </row>
    <row r="640" spans="1:9" ht="14.25" customHeight="1" x14ac:dyDescent="0.2">
      <c r="A640" s="255"/>
      <c r="B640" s="249"/>
      <c r="C640" s="50" t="s">
        <v>1059</v>
      </c>
      <c r="D640" s="49" t="e">
        <f>#REF!</f>
        <v>#REF!</v>
      </c>
      <c r="E640" s="5">
        <f>E638</f>
        <v>2</v>
      </c>
      <c r="F640" s="5" t="e">
        <f t="shared" si="27"/>
        <v>#REF!</v>
      </c>
      <c r="G640" s="310"/>
      <c r="H640" s="318"/>
      <c r="I640" s="333"/>
    </row>
    <row r="641" spans="1:9" ht="14.25" customHeight="1" x14ac:dyDescent="0.2">
      <c r="A641" s="255"/>
      <c r="B641" s="249"/>
      <c r="C641" s="50" t="s">
        <v>1124</v>
      </c>
      <c r="D641" s="5" t="e">
        <f>#REF!</f>
        <v>#REF!</v>
      </c>
      <c r="E641" s="5">
        <f>E638</f>
        <v>2</v>
      </c>
      <c r="F641" s="5" t="e">
        <f t="shared" si="27"/>
        <v>#REF!</v>
      </c>
      <c r="G641" s="310"/>
      <c r="H641" s="318"/>
      <c r="I641" s="333"/>
    </row>
    <row r="642" spans="1:9" ht="19.5" customHeight="1" x14ac:dyDescent="0.2">
      <c r="A642" s="33" t="s">
        <v>562</v>
      </c>
      <c r="B642" s="6"/>
      <c r="C642" s="97"/>
      <c r="D642" s="29"/>
      <c r="E642" s="29"/>
      <c r="F642" s="29"/>
      <c r="G642" s="29"/>
      <c r="H642" s="151"/>
      <c r="I642" s="152"/>
    </row>
    <row r="643" spans="1:9" ht="26.25" customHeight="1" x14ac:dyDescent="0.2">
      <c r="A643" s="39" t="s">
        <v>1034</v>
      </c>
      <c r="B643" s="6" t="s">
        <v>119</v>
      </c>
      <c r="C643" s="50" t="s">
        <v>303</v>
      </c>
      <c r="D643" s="49" t="e">
        <f>#REF!</f>
        <v>#REF!</v>
      </c>
      <c r="E643" s="67">
        <v>3.8</v>
      </c>
      <c r="F643" s="5" t="e">
        <f>D643*E643</f>
        <v>#REF!</v>
      </c>
      <c r="G643" s="5" t="e">
        <f>F643*#REF!</f>
        <v>#REF!</v>
      </c>
      <c r="H643" s="130" t="e">
        <f>G643*#REF!</f>
        <v>#REF!</v>
      </c>
      <c r="I643" s="137" t="e">
        <f>G643*#REF!</f>
        <v>#REF!</v>
      </c>
    </row>
    <row r="644" spans="1:9" ht="21" customHeight="1" x14ac:dyDescent="0.2">
      <c r="A644" s="259" t="s">
        <v>563</v>
      </c>
      <c r="B644" s="260"/>
      <c r="C644" s="16"/>
      <c r="D644" s="6"/>
      <c r="E644" s="6"/>
      <c r="F644" s="5"/>
      <c r="G644" s="5"/>
      <c r="H644" s="130"/>
      <c r="I644" s="137"/>
    </row>
    <row r="645" spans="1:9" ht="37.5" customHeight="1" x14ac:dyDescent="0.2">
      <c r="A645" s="33" t="s">
        <v>1098</v>
      </c>
      <c r="B645" s="6" t="s">
        <v>528</v>
      </c>
      <c r="C645" s="50" t="s">
        <v>187</v>
      </c>
      <c r="D645" s="49" t="e">
        <f>#REF!</f>
        <v>#REF!</v>
      </c>
      <c r="E645" s="5">
        <v>6</v>
      </c>
      <c r="F645" s="5" t="e">
        <f>D645*E645</f>
        <v>#REF!</v>
      </c>
      <c r="G645" s="5" t="e">
        <f>F645*#REF!</f>
        <v>#REF!</v>
      </c>
      <c r="H645" s="130" t="e">
        <f>G645*#REF!</f>
        <v>#REF!</v>
      </c>
      <c r="I645" s="137" t="e">
        <f>G645*#REF!</f>
        <v>#REF!</v>
      </c>
    </row>
    <row r="646" spans="1:9" ht="21.75" customHeight="1" x14ac:dyDescent="0.2">
      <c r="A646" s="33" t="s">
        <v>564</v>
      </c>
      <c r="B646" s="6"/>
      <c r="C646" s="50"/>
      <c r="D646" s="5"/>
      <c r="E646" s="5"/>
      <c r="F646" s="5"/>
      <c r="G646" s="5"/>
      <c r="H646" s="130"/>
      <c r="I646" s="137"/>
    </row>
    <row r="647" spans="1:9" ht="30" customHeight="1" x14ac:dyDescent="0.2">
      <c r="A647" s="39" t="s">
        <v>529</v>
      </c>
      <c r="B647" s="6" t="s">
        <v>185</v>
      </c>
      <c r="C647" s="50" t="s">
        <v>187</v>
      </c>
      <c r="D647" s="5" t="e">
        <f>#REF!</f>
        <v>#REF!</v>
      </c>
      <c r="E647" s="5">
        <v>4.6399999999999997</v>
      </c>
      <c r="F647" s="5" t="e">
        <f>D647*E647</f>
        <v>#REF!</v>
      </c>
      <c r="G647" s="5" t="e">
        <f>F647*#REF!</f>
        <v>#REF!</v>
      </c>
      <c r="H647" s="130" t="e">
        <f>G647*#REF!</f>
        <v>#REF!</v>
      </c>
      <c r="I647" s="137" t="e">
        <f>G647*#REF!</f>
        <v>#REF!</v>
      </c>
    </row>
    <row r="648" spans="1:9" ht="30" customHeight="1" x14ac:dyDescent="0.2">
      <c r="A648" s="39" t="s">
        <v>1135</v>
      </c>
      <c r="B648" s="6" t="s">
        <v>185</v>
      </c>
      <c r="C648" s="50" t="s">
        <v>187</v>
      </c>
      <c r="D648" s="5" t="e">
        <f>#REF!</f>
        <v>#REF!</v>
      </c>
      <c r="E648" s="5">
        <v>4.2</v>
      </c>
      <c r="F648" s="5" t="e">
        <f>D648*E648</f>
        <v>#REF!</v>
      </c>
      <c r="G648" s="5" t="e">
        <f>F648*#REF!</f>
        <v>#REF!</v>
      </c>
      <c r="H648" s="130" t="e">
        <f>G648*#REF!</f>
        <v>#REF!</v>
      </c>
      <c r="I648" s="137" t="e">
        <f>G648*#REF!</f>
        <v>#REF!</v>
      </c>
    </row>
    <row r="649" spans="1:9" ht="19.5" customHeight="1" x14ac:dyDescent="0.2">
      <c r="A649" s="239" t="s">
        <v>514</v>
      </c>
      <c r="B649" s="248" t="s">
        <v>120</v>
      </c>
      <c r="C649" s="50" t="s">
        <v>341</v>
      </c>
      <c r="D649" s="5" t="e">
        <f>#REF!</f>
        <v>#REF!</v>
      </c>
      <c r="E649" s="49">
        <v>1.52</v>
      </c>
      <c r="F649" s="5" t="e">
        <f>D649*E649</f>
        <v>#REF!</v>
      </c>
      <c r="G649" s="311" t="e">
        <f>(F649+F650)*#REF!</f>
        <v>#REF!</v>
      </c>
      <c r="H649" s="316" t="e">
        <f>G649*#REF!</f>
        <v>#REF!</v>
      </c>
      <c r="I649" s="348" t="e">
        <f>G649*#REF!</f>
        <v>#REF!</v>
      </c>
    </row>
    <row r="650" spans="1:9" ht="19.5" customHeight="1" x14ac:dyDescent="0.2">
      <c r="A650" s="241"/>
      <c r="B650" s="250"/>
      <c r="C650" s="50" t="s">
        <v>187</v>
      </c>
      <c r="D650" s="5" t="e">
        <f>#REF!</f>
        <v>#REF!</v>
      </c>
      <c r="E650" s="49">
        <v>1.52</v>
      </c>
      <c r="F650" s="5" t="e">
        <f>D650*E650</f>
        <v>#REF!</v>
      </c>
      <c r="G650" s="312"/>
      <c r="H650" s="317"/>
      <c r="I650" s="350"/>
    </row>
    <row r="651" spans="1:9" ht="18.75" customHeight="1" x14ac:dyDescent="0.2">
      <c r="A651" s="259" t="s">
        <v>565</v>
      </c>
      <c r="B651" s="260"/>
      <c r="C651" s="50"/>
      <c r="D651" s="5"/>
      <c r="E651" s="49"/>
      <c r="F651" s="5"/>
      <c r="G651" s="31"/>
      <c r="H651" s="153"/>
      <c r="I651" s="154"/>
    </row>
    <row r="652" spans="1:9" ht="26.25" customHeight="1" x14ac:dyDescent="0.2">
      <c r="A652" s="39" t="s">
        <v>829</v>
      </c>
      <c r="B652" s="6" t="s">
        <v>227</v>
      </c>
      <c r="C652" s="50" t="s">
        <v>341</v>
      </c>
      <c r="D652" s="5" t="e">
        <f>#REF!</f>
        <v>#REF!</v>
      </c>
      <c r="E652" s="5">
        <v>0.4</v>
      </c>
      <c r="F652" s="5" t="e">
        <f t="shared" ref="F652:F657" si="28">D652*E652</f>
        <v>#REF!</v>
      </c>
      <c r="G652" s="5" t="e">
        <f>F652*#REF!</f>
        <v>#REF!</v>
      </c>
      <c r="H652" s="130" t="e">
        <f>G652*#REF!</f>
        <v>#REF!</v>
      </c>
      <c r="I652" s="137" t="e">
        <f>G652*#REF!</f>
        <v>#REF!</v>
      </c>
    </row>
    <row r="653" spans="1:9" ht="26.25" customHeight="1" x14ac:dyDescent="0.2">
      <c r="A653" s="39" t="s">
        <v>830</v>
      </c>
      <c r="B653" s="6" t="s">
        <v>831</v>
      </c>
      <c r="C653" s="50" t="s">
        <v>187</v>
      </c>
      <c r="D653" s="5" t="e">
        <f>#REF!</f>
        <v>#REF!</v>
      </c>
      <c r="E653" s="5">
        <v>1.4</v>
      </c>
      <c r="F653" s="5" t="e">
        <f t="shared" si="28"/>
        <v>#REF!</v>
      </c>
      <c r="G653" s="5" t="e">
        <f>F653*#REF!</f>
        <v>#REF!</v>
      </c>
      <c r="H653" s="130" t="e">
        <f>G653*#REF!</f>
        <v>#REF!</v>
      </c>
      <c r="I653" s="137" t="e">
        <f>G653*#REF!</f>
        <v>#REF!</v>
      </c>
    </row>
    <row r="654" spans="1:9" ht="26.25" customHeight="1" x14ac:dyDescent="0.2">
      <c r="A654" s="33" t="s">
        <v>515</v>
      </c>
      <c r="B654" s="6" t="s">
        <v>379</v>
      </c>
      <c r="C654" s="50" t="s">
        <v>187</v>
      </c>
      <c r="D654" s="5" t="e">
        <f>#REF!</f>
        <v>#REF!</v>
      </c>
      <c r="E654" s="5">
        <v>8</v>
      </c>
      <c r="F654" s="5" t="e">
        <f t="shared" si="28"/>
        <v>#REF!</v>
      </c>
      <c r="G654" s="5" t="e">
        <f>F654*#REF!</f>
        <v>#REF!</v>
      </c>
      <c r="H654" s="130" t="e">
        <f>G654*#REF!</f>
        <v>#REF!</v>
      </c>
      <c r="I654" s="137" t="e">
        <f>G654*#REF!</f>
        <v>#REF!</v>
      </c>
    </row>
    <row r="655" spans="1:9" ht="26.25" customHeight="1" x14ac:dyDescent="0.2">
      <c r="A655" s="39" t="s">
        <v>371</v>
      </c>
      <c r="B655" s="6" t="s">
        <v>587</v>
      </c>
      <c r="C655" s="50" t="s">
        <v>187</v>
      </c>
      <c r="D655" s="5" t="e">
        <f>#REF!</f>
        <v>#REF!</v>
      </c>
      <c r="E655" s="5">
        <v>2.88</v>
      </c>
      <c r="F655" s="5" t="e">
        <f t="shared" si="28"/>
        <v>#REF!</v>
      </c>
      <c r="G655" s="5" t="e">
        <f>F655*#REF!</f>
        <v>#REF!</v>
      </c>
      <c r="H655" s="130" t="e">
        <f>G655*#REF!</f>
        <v>#REF!</v>
      </c>
      <c r="I655" s="137" t="e">
        <f>G655*#REF!</f>
        <v>#REF!</v>
      </c>
    </row>
    <row r="656" spans="1:9" ht="20.25" customHeight="1" x14ac:dyDescent="0.2">
      <c r="A656" s="239" t="s">
        <v>516</v>
      </c>
      <c r="B656" s="248" t="s">
        <v>528</v>
      </c>
      <c r="C656" s="50" t="s">
        <v>341</v>
      </c>
      <c r="D656" s="5" t="e">
        <f>#REF!</f>
        <v>#REF!</v>
      </c>
      <c r="E656" s="49">
        <v>0.93</v>
      </c>
      <c r="F656" s="5" t="e">
        <f t="shared" si="28"/>
        <v>#REF!</v>
      </c>
      <c r="G656" s="311" t="e">
        <f>(F656+F657)*#REF!</f>
        <v>#REF!</v>
      </c>
      <c r="H656" s="316" t="e">
        <f>G656*#REF!</f>
        <v>#REF!</v>
      </c>
      <c r="I656" s="348" t="e">
        <f>G656*#REF!</f>
        <v>#REF!</v>
      </c>
    </row>
    <row r="657" spans="1:9" ht="20.25" customHeight="1" x14ac:dyDescent="0.2">
      <c r="A657" s="241"/>
      <c r="B657" s="250"/>
      <c r="C657" s="50" t="s">
        <v>187</v>
      </c>
      <c r="D657" s="5" t="e">
        <f>#REF!</f>
        <v>#REF!</v>
      </c>
      <c r="E657" s="49">
        <v>0.94</v>
      </c>
      <c r="F657" s="5" t="e">
        <f t="shared" si="28"/>
        <v>#REF!</v>
      </c>
      <c r="G657" s="312"/>
      <c r="H657" s="317"/>
      <c r="I657" s="350"/>
    </row>
    <row r="658" spans="1:9" ht="31.5" customHeight="1" x14ac:dyDescent="0.2">
      <c r="A658" s="259" t="s">
        <v>566</v>
      </c>
      <c r="B658" s="260"/>
      <c r="C658" s="16"/>
      <c r="D658" s="49"/>
      <c r="E658" s="49"/>
      <c r="F658" s="5"/>
      <c r="G658" s="5"/>
      <c r="H658" s="130"/>
      <c r="I658" s="137"/>
    </row>
    <row r="659" spans="1:9" ht="49.5" customHeight="1" x14ac:dyDescent="0.2">
      <c r="A659" s="33" t="s">
        <v>517</v>
      </c>
      <c r="B659" s="6" t="s">
        <v>528</v>
      </c>
      <c r="C659" s="50" t="s">
        <v>187</v>
      </c>
      <c r="D659" s="5" t="e">
        <f>#REF!</f>
        <v>#REF!</v>
      </c>
      <c r="E659" s="5">
        <v>4.6100000000000003</v>
      </c>
      <c r="F659" s="5" t="e">
        <f t="shared" ref="F659:F676" si="29">D659*E659</f>
        <v>#REF!</v>
      </c>
      <c r="G659" s="5" t="e">
        <f>F659*#REF!</f>
        <v>#REF!</v>
      </c>
      <c r="H659" s="130" t="e">
        <f>G659*#REF!</f>
        <v>#REF!</v>
      </c>
      <c r="I659" s="137" t="e">
        <f>G659*#REF!</f>
        <v>#REF!</v>
      </c>
    </row>
    <row r="660" spans="1:9" ht="38.25" customHeight="1" x14ac:dyDescent="0.2">
      <c r="A660" s="33" t="s">
        <v>212</v>
      </c>
      <c r="B660" s="6" t="s">
        <v>528</v>
      </c>
      <c r="C660" s="50" t="s">
        <v>187</v>
      </c>
      <c r="D660" s="5" t="e">
        <f>#REF!</f>
        <v>#REF!</v>
      </c>
      <c r="E660" s="5">
        <v>5.48</v>
      </c>
      <c r="F660" s="5" t="e">
        <f t="shared" si="29"/>
        <v>#REF!</v>
      </c>
      <c r="G660" s="5" t="e">
        <f>F660*#REF!</f>
        <v>#REF!</v>
      </c>
      <c r="H660" s="130" t="e">
        <f>G660*#REF!</f>
        <v>#REF!</v>
      </c>
      <c r="I660" s="137" t="e">
        <f>G660*#REF!</f>
        <v>#REF!</v>
      </c>
    </row>
    <row r="661" spans="1:9" ht="26.25" customHeight="1" x14ac:dyDescent="0.2">
      <c r="A661" s="39" t="s">
        <v>15</v>
      </c>
      <c r="B661" s="6" t="s">
        <v>528</v>
      </c>
      <c r="C661" s="50" t="s">
        <v>187</v>
      </c>
      <c r="D661" s="5" t="e">
        <f>#REF!</f>
        <v>#REF!</v>
      </c>
      <c r="E661" s="5">
        <v>2.74</v>
      </c>
      <c r="F661" s="5" t="e">
        <f t="shared" si="29"/>
        <v>#REF!</v>
      </c>
      <c r="G661" s="5" t="e">
        <f>F661*#REF!</f>
        <v>#REF!</v>
      </c>
      <c r="H661" s="130" t="e">
        <f>G661*#REF!</f>
        <v>#REF!</v>
      </c>
      <c r="I661" s="137" t="e">
        <f>G661*#REF!</f>
        <v>#REF!</v>
      </c>
    </row>
    <row r="662" spans="1:9" ht="18" customHeight="1" x14ac:dyDescent="0.2">
      <c r="A662" s="257" t="s">
        <v>319</v>
      </c>
      <c r="B662" s="248" t="s">
        <v>227</v>
      </c>
      <c r="C662" s="16" t="s">
        <v>1059</v>
      </c>
      <c r="D662" s="49" t="e">
        <f>#REF!</f>
        <v>#REF!</v>
      </c>
      <c r="E662" s="49">
        <v>3</v>
      </c>
      <c r="F662" s="5" t="e">
        <f t="shared" si="29"/>
        <v>#REF!</v>
      </c>
      <c r="G662" s="311" t="e">
        <f>(F662+F663)*#REF!</f>
        <v>#REF!</v>
      </c>
      <c r="H662" s="316" t="e">
        <f>G662*#REF!</f>
        <v>#REF!</v>
      </c>
      <c r="I662" s="348" t="e">
        <f>G662*#REF!</f>
        <v>#REF!</v>
      </c>
    </row>
    <row r="663" spans="1:9" ht="18" customHeight="1" x14ac:dyDescent="0.2">
      <c r="A663" s="258"/>
      <c r="B663" s="250"/>
      <c r="C663" s="16" t="s">
        <v>341</v>
      </c>
      <c r="D663" s="49" t="e">
        <f>#REF!</f>
        <v>#REF!</v>
      </c>
      <c r="E663" s="49">
        <v>3</v>
      </c>
      <c r="F663" s="5" t="e">
        <f t="shared" si="29"/>
        <v>#REF!</v>
      </c>
      <c r="G663" s="312"/>
      <c r="H663" s="317"/>
      <c r="I663" s="350"/>
    </row>
    <row r="664" spans="1:9" ht="20.25" customHeight="1" x14ac:dyDescent="0.2">
      <c r="A664" s="239" t="s">
        <v>1006</v>
      </c>
      <c r="B664" s="248" t="s">
        <v>320</v>
      </c>
      <c r="C664" s="50" t="s">
        <v>341</v>
      </c>
      <c r="D664" s="5" t="e">
        <f>#REF!</f>
        <v>#REF!</v>
      </c>
      <c r="E664" s="49">
        <v>2.5</v>
      </c>
      <c r="F664" s="5" t="e">
        <f t="shared" si="29"/>
        <v>#REF!</v>
      </c>
      <c r="G664" s="311" t="e">
        <f>(F664+F665)*#REF!</f>
        <v>#REF!</v>
      </c>
      <c r="H664" s="316" t="e">
        <f>G664*#REF!</f>
        <v>#REF!</v>
      </c>
      <c r="I664" s="348" t="e">
        <f>G664*#REF!</f>
        <v>#REF!</v>
      </c>
    </row>
    <row r="665" spans="1:9" ht="20.25" customHeight="1" x14ac:dyDescent="0.2">
      <c r="A665" s="241"/>
      <c r="B665" s="250"/>
      <c r="C665" s="50" t="s">
        <v>187</v>
      </c>
      <c r="D665" s="49" t="e">
        <f>#REF!</f>
        <v>#REF!</v>
      </c>
      <c r="E665" s="49">
        <v>2.5</v>
      </c>
      <c r="F665" s="5" t="e">
        <f t="shared" si="29"/>
        <v>#REF!</v>
      </c>
      <c r="G665" s="312"/>
      <c r="H665" s="317"/>
      <c r="I665" s="350"/>
    </row>
    <row r="666" spans="1:9" ht="20.25" customHeight="1" x14ac:dyDescent="0.2">
      <c r="A666" s="239" t="s">
        <v>1052</v>
      </c>
      <c r="B666" s="248" t="s">
        <v>320</v>
      </c>
      <c r="C666" s="16" t="s">
        <v>187</v>
      </c>
      <c r="D666" s="49" t="e">
        <f>#REF!</f>
        <v>#REF!</v>
      </c>
      <c r="E666" s="49">
        <v>8</v>
      </c>
      <c r="F666" s="5" t="e">
        <f t="shared" si="29"/>
        <v>#REF!</v>
      </c>
      <c r="G666" s="311" t="e">
        <f>(F666+F667)*#REF!</f>
        <v>#REF!</v>
      </c>
      <c r="H666" s="316" t="e">
        <f>G666*#REF!</f>
        <v>#REF!</v>
      </c>
      <c r="I666" s="348" t="e">
        <f>G666*#REF!</f>
        <v>#REF!</v>
      </c>
    </row>
    <row r="667" spans="1:9" ht="20.25" customHeight="1" x14ac:dyDescent="0.2">
      <c r="A667" s="241"/>
      <c r="B667" s="250"/>
      <c r="C667" s="16" t="s">
        <v>303</v>
      </c>
      <c r="D667" s="49" t="e">
        <f>#REF!</f>
        <v>#REF!</v>
      </c>
      <c r="E667" s="49">
        <v>8</v>
      </c>
      <c r="F667" s="5" t="e">
        <f t="shared" si="29"/>
        <v>#REF!</v>
      </c>
      <c r="G667" s="312"/>
      <c r="H667" s="317"/>
      <c r="I667" s="350"/>
    </row>
    <row r="668" spans="1:9" ht="23.25" customHeight="1" x14ac:dyDescent="0.2">
      <c r="A668" s="239" t="s">
        <v>1062</v>
      </c>
      <c r="B668" s="248" t="s">
        <v>320</v>
      </c>
      <c r="C668" s="50" t="s">
        <v>341</v>
      </c>
      <c r="D668" s="5" t="e">
        <f>#REF!</f>
        <v>#REF!</v>
      </c>
      <c r="E668" s="49">
        <v>4</v>
      </c>
      <c r="F668" s="5" t="e">
        <f t="shared" si="29"/>
        <v>#REF!</v>
      </c>
      <c r="G668" s="311" t="e">
        <f>(F668+F669)*#REF!</f>
        <v>#REF!</v>
      </c>
      <c r="H668" s="316" t="e">
        <f>G668*#REF!</f>
        <v>#REF!</v>
      </c>
      <c r="I668" s="348" t="e">
        <f>G668*#REF!</f>
        <v>#REF!</v>
      </c>
    </row>
    <row r="669" spans="1:9" ht="23.25" customHeight="1" x14ac:dyDescent="0.2">
      <c r="A669" s="241"/>
      <c r="B669" s="250"/>
      <c r="C669" s="50" t="s">
        <v>187</v>
      </c>
      <c r="D669" s="49" t="e">
        <f>#REF!</f>
        <v>#REF!</v>
      </c>
      <c r="E669" s="49">
        <v>4</v>
      </c>
      <c r="F669" s="5" t="e">
        <f t="shared" si="29"/>
        <v>#REF!</v>
      </c>
      <c r="G669" s="312"/>
      <c r="H669" s="317"/>
      <c r="I669" s="350"/>
    </row>
    <row r="670" spans="1:9" ht="20.25" customHeight="1" x14ac:dyDescent="0.2">
      <c r="A670" s="239" t="s">
        <v>1099</v>
      </c>
      <c r="B670" s="248" t="s">
        <v>320</v>
      </c>
      <c r="C670" s="50" t="s">
        <v>341</v>
      </c>
      <c r="D670" s="5" t="e">
        <f>#REF!</f>
        <v>#REF!</v>
      </c>
      <c r="E670" s="49">
        <v>3</v>
      </c>
      <c r="F670" s="5" t="e">
        <f t="shared" si="29"/>
        <v>#REF!</v>
      </c>
      <c r="G670" s="311" t="e">
        <f>(F670+F671)*#REF!</f>
        <v>#REF!</v>
      </c>
      <c r="H670" s="316" t="e">
        <f>G670*#REF!</f>
        <v>#REF!</v>
      </c>
      <c r="I670" s="348" t="e">
        <f>G670*#REF!</f>
        <v>#REF!</v>
      </c>
    </row>
    <row r="671" spans="1:9" ht="20.25" customHeight="1" x14ac:dyDescent="0.2">
      <c r="A671" s="241"/>
      <c r="B671" s="250"/>
      <c r="C671" s="50" t="s">
        <v>187</v>
      </c>
      <c r="D671" s="49" t="e">
        <f>#REF!</f>
        <v>#REF!</v>
      </c>
      <c r="E671" s="49">
        <v>3</v>
      </c>
      <c r="F671" s="5" t="e">
        <f t="shared" si="29"/>
        <v>#REF!</v>
      </c>
      <c r="G671" s="312"/>
      <c r="H671" s="317"/>
      <c r="I671" s="350"/>
    </row>
    <row r="672" spans="1:9" ht="20.25" customHeight="1" x14ac:dyDescent="0.2">
      <c r="A672" s="257" t="s">
        <v>321</v>
      </c>
      <c r="B672" s="251" t="s">
        <v>567</v>
      </c>
      <c r="C672" s="50" t="s">
        <v>341</v>
      </c>
      <c r="D672" s="5" t="e">
        <f>#REF!</f>
        <v>#REF!</v>
      </c>
      <c r="E672" s="49">
        <v>1.44</v>
      </c>
      <c r="F672" s="5" t="e">
        <f t="shared" si="29"/>
        <v>#REF!</v>
      </c>
      <c r="G672" s="311" t="e">
        <f>(F672+F673)*#REF!</f>
        <v>#REF!</v>
      </c>
      <c r="H672" s="316" t="e">
        <f>G672*#REF!</f>
        <v>#REF!</v>
      </c>
      <c r="I672" s="348" t="e">
        <f>G672*#REF!</f>
        <v>#REF!</v>
      </c>
    </row>
    <row r="673" spans="1:9" ht="24" customHeight="1" x14ac:dyDescent="0.2">
      <c r="A673" s="258"/>
      <c r="B673" s="253"/>
      <c r="C673" s="50" t="s">
        <v>187</v>
      </c>
      <c r="D673" s="49" t="e">
        <f>#REF!</f>
        <v>#REF!</v>
      </c>
      <c r="E673" s="5">
        <v>1.44</v>
      </c>
      <c r="F673" s="5" t="e">
        <f t="shared" si="29"/>
        <v>#REF!</v>
      </c>
      <c r="G673" s="312"/>
      <c r="H673" s="317"/>
      <c r="I673" s="350"/>
    </row>
    <row r="674" spans="1:9" ht="18.75" customHeight="1" x14ac:dyDescent="0.2">
      <c r="A674" s="239" t="s">
        <v>1100</v>
      </c>
      <c r="B674" s="248" t="s">
        <v>322</v>
      </c>
      <c r="C674" s="50" t="s">
        <v>341</v>
      </c>
      <c r="D674" s="5" t="e">
        <f>#REF!</f>
        <v>#REF!</v>
      </c>
      <c r="E674" s="49">
        <v>3.4</v>
      </c>
      <c r="F674" s="5" t="e">
        <f t="shared" si="29"/>
        <v>#REF!</v>
      </c>
      <c r="G674" s="311" t="e">
        <f>(F674+F675+F676)*#REF!</f>
        <v>#REF!</v>
      </c>
      <c r="H674" s="316" t="e">
        <f>G674*#REF!</f>
        <v>#REF!</v>
      </c>
      <c r="I674" s="348" t="e">
        <f>G674*#REF!</f>
        <v>#REF!</v>
      </c>
    </row>
    <row r="675" spans="1:9" ht="18.75" customHeight="1" x14ac:dyDescent="0.2">
      <c r="A675" s="240"/>
      <c r="B675" s="249"/>
      <c r="C675" s="50" t="s">
        <v>187</v>
      </c>
      <c r="D675" s="49" t="e">
        <f>#REF!</f>
        <v>#REF!</v>
      </c>
      <c r="E675" s="49">
        <v>3.4</v>
      </c>
      <c r="F675" s="5" t="e">
        <f t="shared" si="29"/>
        <v>#REF!</v>
      </c>
      <c r="G675" s="332"/>
      <c r="H675" s="335"/>
      <c r="I675" s="349"/>
    </row>
    <row r="676" spans="1:9" ht="18.75" customHeight="1" x14ac:dyDescent="0.2">
      <c r="A676" s="241"/>
      <c r="B676" s="250"/>
      <c r="C676" s="50" t="s">
        <v>665</v>
      </c>
      <c r="D676" s="5" t="e">
        <f>#REF!</f>
        <v>#REF!</v>
      </c>
      <c r="E676" s="49">
        <v>3.4</v>
      </c>
      <c r="F676" s="5" t="e">
        <f t="shared" si="29"/>
        <v>#REF!</v>
      </c>
      <c r="G676" s="312"/>
      <c r="H676" s="317"/>
      <c r="I676" s="350"/>
    </row>
    <row r="677" spans="1:9" ht="28.5" customHeight="1" x14ac:dyDescent="0.2">
      <c r="A677" s="259" t="s">
        <v>347</v>
      </c>
      <c r="B677" s="260"/>
      <c r="C677" s="50"/>
      <c r="D677" s="5"/>
      <c r="E677" s="5"/>
      <c r="F677" s="5"/>
      <c r="G677" s="5"/>
      <c r="H677" s="130"/>
      <c r="I677" s="137"/>
    </row>
    <row r="678" spans="1:9" ht="16.5" customHeight="1" x14ac:dyDescent="0.2">
      <c r="A678" s="239" t="s">
        <v>596</v>
      </c>
      <c r="B678" s="248" t="s">
        <v>322</v>
      </c>
      <c r="C678" s="50" t="s">
        <v>341</v>
      </c>
      <c r="D678" s="5" t="e">
        <f>#REF!</f>
        <v>#REF!</v>
      </c>
      <c r="E678" s="49">
        <v>3.95</v>
      </c>
      <c r="F678" s="5" t="e">
        <f t="shared" ref="F678:F683" si="30">D678*E678</f>
        <v>#REF!</v>
      </c>
      <c r="G678" s="311" t="e">
        <f>(F678+F679+F680)*#REF!</f>
        <v>#REF!</v>
      </c>
      <c r="H678" s="316" t="e">
        <f>G678*#REF!</f>
        <v>#REF!</v>
      </c>
      <c r="I678" s="348" t="e">
        <f>G678*#REF!</f>
        <v>#REF!</v>
      </c>
    </row>
    <row r="679" spans="1:9" ht="16.5" customHeight="1" x14ac:dyDescent="0.2">
      <c r="A679" s="240"/>
      <c r="B679" s="249"/>
      <c r="C679" s="50" t="s">
        <v>187</v>
      </c>
      <c r="D679" s="49" t="e">
        <f>#REF!</f>
        <v>#REF!</v>
      </c>
      <c r="E679" s="49">
        <v>3.95</v>
      </c>
      <c r="F679" s="5" t="e">
        <f t="shared" si="30"/>
        <v>#REF!</v>
      </c>
      <c r="G679" s="332"/>
      <c r="H679" s="335"/>
      <c r="I679" s="349"/>
    </row>
    <row r="680" spans="1:9" ht="16.5" customHeight="1" x14ac:dyDescent="0.2">
      <c r="A680" s="241"/>
      <c r="B680" s="250"/>
      <c r="C680" s="50" t="s">
        <v>665</v>
      </c>
      <c r="D680" s="5" t="e">
        <f>#REF!</f>
        <v>#REF!</v>
      </c>
      <c r="E680" s="49">
        <v>3.95</v>
      </c>
      <c r="F680" s="5" t="e">
        <f t="shared" si="30"/>
        <v>#REF!</v>
      </c>
      <c r="G680" s="312"/>
      <c r="H680" s="317"/>
      <c r="I680" s="350"/>
    </row>
    <row r="681" spans="1:9" ht="16.5" customHeight="1" x14ac:dyDescent="0.2">
      <c r="A681" s="239" t="s">
        <v>597</v>
      </c>
      <c r="B681" s="248" t="s">
        <v>322</v>
      </c>
      <c r="C681" s="50" t="s">
        <v>341</v>
      </c>
      <c r="D681" s="5" t="e">
        <f>#REF!</f>
        <v>#REF!</v>
      </c>
      <c r="E681" s="49">
        <v>5.0999999999999996</v>
      </c>
      <c r="F681" s="5" t="e">
        <f t="shared" si="30"/>
        <v>#REF!</v>
      </c>
      <c r="G681" s="311" t="e">
        <f>(F681+F682+F683)*#REF!</f>
        <v>#REF!</v>
      </c>
      <c r="H681" s="316" t="e">
        <f>G681*#REF!</f>
        <v>#REF!</v>
      </c>
      <c r="I681" s="348" t="e">
        <f>G681*#REF!</f>
        <v>#REF!</v>
      </c>
    </row>
    <row r="682" spans="1:9" ht="16.5" customHeight="1" x14ac:dyDescent="0.2">
      <c r="A682" s="240"/>
      <c r="B682" s="249"/>
      <c r="C682" s="50" t="s">
        <v>187</v>
      </c>
      <c r="D682" s="49" t="e">
        <f>#REF!</f>
        <v>#REF!</v>
      </c>
      <c r="E682" s="49">
        <f>E681</f>
        <v>5.0999999999999996</v>
      </c>
      <c r="F682" s="5" t="e">
        <f t="shared" si="30"/>
        <v>#REF!</v>
      </c>
      <c r="G682" s="332"/>
      <c r="H682" s="335"/>
      <c r="I682" s="349"/>
    </row>
    <row r="683" spans="1:9" ht="16.5" customHeight="1" x14ac:dyDescent="0.2">
      <c r="A683" s="241"/>
      <c r="B683" s="250"/>
      <c r="C683" s="50" t="s">
        <v>665</v>
      </c>
      <c r="D683" s="5" t="e">
        <f>#REF!</f>
        <v>#REF!</v>
      </c>
      <c r="E683" s="49">
        <f>E681</f>
        <v>5.0999999999999996</v>
      </c>
      <c r="F683" s="5" t="e">
        <f t="shared" si="30"/>
        <v>#REF!</v>
      </c>
      <c r="G683" s="312"/>
      <c r="H683" s="317"/>
      <c r="I683" s="350"/>
    </row>
    <row r="684" spans="1:9" ht="25.5" customHeight="1" x14ac:dyDescent="0.2">
      <c r="A684" s="46" t="s">
        <v>348</v>
      </c>
      <c r="B684" s="62"/>
      <c r="C684" s="16"/>
      <c r="D684" s="49"/>
      <c r="E684" s="49"/>
      <c r="F684" s="5"/>
      <c r="G684" s="5"/>
      <c r="H684" s="130"/>
      <c r="I684" s="137"/>
    </row>
    <row r="685" spans="1:9" ht="18.75" customHeight="1" x14ac:dyDescent="0.2">
      <c r="A685" s="239" t="s">
        <v>598</v>
      </c>
      <c r="B685" s="248" t="s">
        <v>322</v>
      </c>
      <c r="C685" s="50" t="s">
        <v>341</v>
      </c>
      <c r="D685" s="5" t="e">
        <f>#REF!</f>
        <v>#REF!</v>
      </c>
      <c r="E685" s="49">
        <v>5.94</v>
      </c>
      <c r="F685" s="5" t="e">
        <f t="shared" ref="F685:F698" si="31">D685*E685</f>
        <v>#REF!</v>
      </c>
      <c r="G685" s="311" t="e">
        <f>(F685+F686+F687)*#REF!</f>
        <v>#REF!</v>
      </c>
      <c r="H685" s="316" t="e">
        <f>G685*#REF!</f>
        <v>#REF!</v>
      </c>
      <c r="I685" s="348" t="e">
        <f>G685*#REF!</f>
        <v>#REF!</v>
      </c>
    </row>
    <row r="686" spans="1:9" ht="18.75" customHeight="1" x14ac:dyDescent="0.2">
      <c r="A686" s="240"/>
      <c r="B686" s="249"/>
      <c r="C686" s="50" t="s">
        <v>187</v>
      </c>
      <c r="D686" s="49" t="e">
        <f>#REF!</f>
        <v>#REF!</v>
      </c>
      <c r="E686" s="49">
        <f>E685</f>
        <v>5.94</v>
      </c>
      <c r="F686" s="5" t="e">
        <f t="shared" si="31"/>
        <v>#REF!</v>
      </c>
      <c r="G686" s="332"/>
      <c r="H686" s="335"/>
      <c r="I686" s="349"/>
    </row>
    <row r="687" spans="1:9" ht="18.75" customHeight="1" x14ac:dyDescent="0.2">
      <c r="A687" s="241"/>
      <c r="B687" s="250"/>
      <c r="C687" s="50" t="s">
        <v>665</v>
      </c>
      <c r="D687" s="5" t="e">
        <f>#REF!</f>
        <v>#REF!</v>
      </c>
      <c r="E687" s="49">
        <f>E685</f>
        <v>5.94</v>
      </c>
      <c r="F687" s="5" t="e">
        <f t="shared" si="31"/>
        <v>#REF!</v>
      </c>
      <c r="G687" s="312"/>
      <c r="H687" s="317"/>
      <c r="I687" s="350"/>
    </row>
    <row r="688" spans="1:9" ht="18.75" customHeight="1" x14ac:dyDescent="0.2">
      <c r="A688" s="239" t="s">
        <v>599</v>
      </c>
      <c r="B688" s="248" t="s">
        <v>322</v>
      </c>
      <c r="C688" s="50" t="s">
        <v>341</v>
      </c>
      <c r="D688" s="5" t="e">
        <f>#REF!</f>
        <v>#REF!</v>
      </c>
      <c r="E688" s="49">
        <v>11.45</v>
      </c>
      <c r="F688" s="5" t="e">
        <f t="shared" si="31"/>
        <v>#REF!</v>
      </c>
      <c r="G688" s="311" t="e">
        <f>(F688+F689+F690)*#REF!</f>
        <v>#REF!</v>
      </c>
      <c r="H688" s="316" t="e">
        <f>G688*#REF!</f>
        <v>#REF!</v>
      </c>
      <c r="I688" s="348" t="e">
        <f>G688*#REF!</f>
        <v>#REF!</v>
      </c>
    </row>
    <row r="689" spans="1:9" ht="18.75" customHeight="1" x14ac:dyDescent="0.2">
      <c r="A689" s="240"/>
      <c r="B689" s="249"/>
      <c r="C689" s="50" t="s">
        <v>187</v>
      </c>
      <c r="D689" s="49" t="e">
        <f>#REF!</f>
        <v>#REF!</v>
      </c>
      <c r="E689" s="49">
        <f>E688</f>
        <v>11.45</v>
      </c>
      <c r="F689" s="5" t="e">
        <f t="shared" si="31"/>
        <v>#REF!</v>
      </c>
      <c r="G689" s="332"/>
      <c r="H689" s="335"/>
      <c r="I689" s="349"/>
    </row>
    <row r="690" spans="1:9" ht="18.75" customHeight="1" x14ac:dyDescent="0.2">
      <c r="A690" s="241"/>
      <c r="B690" s="250"/>
      <c r="C690" s="50" t="s">
        <v>665</v>
      </c>
      <c r="D690" s="5" t="e">
        <f>#REF!</f>
        <v>#REF!</v>
      </c>
      <c r="E690" s="49">
        <f>E688</f>
        <v>11.45</v>
      </c>
      <c r="F690" s="5" t="e">
        <f t="shared" si="31"/>
        <v>#REF!</v>
      </c>
      <c r="G690" s="312"/>
      <c r="H690" s="317"/>
      <c r="I690" s="350"/>
    </row>
    <row r="691" spans="1:9" ht="18.75" customHeight="1" x14ac:dyDescent="0.2">
      <c r="A691" s="239" t="s">
        <v>600</v>
      </c>
      <c r="B691" s="248" t="s">
        <v>322</v>
      </c>
      <c r="C691" s="50" t="s">
        <v>341</v>
      </c>
      <c r="D691" s="5" t="e">
        <f>#REF!</f>
        <v>#REF!</v>
      </c>
      <c r="E691" s="49">
        <v>23.75</v>
      </c>
      <c r="F691" s="5" t="e">
        <f t="shared" si="31"/>
        <v>#REF!</v>
      </c>
      <c r="G691" s="311" t="e">
        <f>(F691+F692+F693)*#REF!</f>
        <v>#REF!</v>
      </c>
      <c r="H691" s="316" t="e">
        <f>G691*#REF!</f>
        <v>#REF!</v>
      </c>
      <c r="I691" s="348" t="e">
        <f>G691*#REF!</f>
        <v>#REF!</v>
      </c>
    </row>
    <row r="692" spans="1:9" ht="18.75" customHeight="1" x14ac:dyDescent="0.2">
      <c r="A692" s="240"/>
      <c r="B692" s="249"/>
      <c r="C692" s="50" t="s">
        <v>187</v>
      </c>
      <c r="D692" s="49" t="e">
        <f>#REF!</f>
        <v>#REF!</v>
      </c>
      <c r="E692" s="49">
        <f>E691</f>
        <v>23.75</v>
      </c>
      <c r="F692" s="5" t="e">
        <f t="shared" si="31"/>
        <v>#REF!</v>
      </c>
      <c r="G692" s="332"/>
      <c r="H692" s="335"/>
      <c r="I692" s="349"/>
    </row>
    <row r="693" spans="1:9" ht="18.75" customHeight="1" x14ac:dyDescent="0.2">
      <c r="A693" s="241"/>
      <c r="B693" s="250"/>
      <c r="C693" s="50" t="s">
        <v>665</v>
      </c>
      <c r="D693" s="5" t="e">
        <f>#REF!</f>
        <v>#REF!</v>
      </c>
      <c r="E693" s="49">
        <f>E691</f>
        <v>23.75</v>
      </c>
      <c r="F693" s="5" t="e">
        <f t="shared" si="31"/>
        <v>#REF!</v>
      </c>
      <c r="G693" s="312"/>
      <c r="H693" s="317"/>
      <c r="I693" s="350"/>
    </row>
    <row r="694" spans="1:9" ht="15.75" customHeight="1" x14ac:dyDescent="0.2">
      <c r="A694" s="239" t="s">
        <v>601</v>
      </c>
      <c r="B694" s="248" t="s">
        <v>322</v>
      </c>
      <c r="C694" s="50" t="s">
        <v>341</v>
      </c>
      <c r="D694" s="5" t="e">
        <f>#REF!</f>
        <v>#REF!</v>
      </c>
      <c r="E694" s="49">
        <v>34.200000000000003</v>
      </c>
      <c r="F694" s="5" t="e">
        <f t="shared" si="31"/>
        <v>#REF!</v>
      </c>
      <c r="G694" s="311" t="e">
        <f>(F694+F695+F696)*#REF!</f>
        <v>#REF!</v>
      </c>
      <c r="H694" s="316" t="e">
        <f>G694*#REF!</f>
        <v>#REF!</v>
      </c>
      <c r="I694" s="348" t="e">
        <f>G694*#REF!</f>
        <v>#REF!</v>
      </c>
    </row>
    <row r="695" spans="1:9" ht="15.75" customHeight="1" x14ac:dyDescent="0.2">
      <c r="A695" s="240"/>
      <c r="B695" s="249"/>
      <c r="C695" s="50" t="s">
        <v>187</v>
      </c>
      <c r="D695" s="49" t="e">
        <f>#REF!</f>
        <v>#REF!</v>
      </c>
      <c r="E695" s="49">
        <f>E694</f>
        <v>34.200000000000003</v>
      </c>
      <c r="F695" s="5" t="e">
        <f t="shared" si="31"/>
        <v>#REF!</v>
      </c>
      <c r="G695" s="332"/>
      <c r="H695" s="335"/>
      <c r="I695" s="349"/>
    </row>
    <row r="696" spans="1:9" ht="15.75" customHeight="1" x14ac:dyDescent="0.2">
      <c r="A696" s="241"/>
      <c r="B696" s="250"/>
      <c r="C696" s="50" t="s">
        <v>665</v>
      </c>
      <c r="D696" s="5" t="e">
        <f>#REF!</f>
        <v>#REF!</v>
      </c>
      <c r="E696" s="49">
        <f>E694</f>
        <v>34.200000000000003</v>
      </c>
      <c r="F696" s="5" t="e">
        <f t="shared" si="31"/>
        <v>#REF!</v>
      </c>
      <c r="G696" s="312"/>
      <c r="H696" s="317"/>
      <c r="I696" s="350"/>
    </row>
    <row r="697" spans="1:9" ht="15.75" customHeight="1" x14ac:dyDescent="0.2">
      <c r="A697" s="239" t="s">
        <v>61</v>
      </c>
      <c r="B697" s="248" t="s">
        <v>322</v>
      </c>
      <c r="C697" s="50" t="s">
        <v>341</v>
      </c>
      <c r="D697" s="5" t="e">
        <f>#REF!</f>
        <v>#REF!</v>
      </c>
      <c r="E697" s="49">
        <v>3.05</v>
      </c>
      <c r="F697" s="5" t="e">
        <f t="shared" si="31"/>
        <v>#REF!</v>
      </c>
      <c r="G697" s="311" t="e">
        <f>(F697+F698)*#REF!</f>
        <v>#REF!</v>
      </c>
      <c r="H697" s="316" t="e">
        <f>G697*#REF!</f>
        <v>#REF!</v>
      </c>
      <c r="I697" s="348" t="e">
        <f>G697*#REF!</f>
        <v>#REF!</v>
      </c>
    </row>
    <row r="698" spans="1:9" ht="15.75" customHeight="1" x14ac:dyDescent="0.2">
      <c r="A698" s="241"/>
      <c r="B698" s="250"/>
      <c r="C698" s="50" t="s">
        <v>187</v>
      </c>
      <c r="D698" s="49" t="e">
        <f>#REF!</f>
        <v>#REF!</v>
      </c>
      <c r="E698" s="49">
        <v>3.05</v>
      </c>
      <c r="F698" s="5" t="e">
        <f t="shared" si="31"/>
        <v>#REF!</v>
      </c>
      <c r="G698" s="312"/>
      <c r="H698" s="317"/>
      <c r="I698" s="350"/>
    </row>
    <row r="699" spans="1:9" ht="15.75" customHeight="1" x14ac:dyDescent="0.2">
      <c r="A699" s="259" t="s">
        <v>349</v>
      </c>
      <c r="B699" s="260"/>
      <c r="C699" s="16"/>
      <c r="D699" s="49"/>
      <c r="E699" s="49"/>
      <c r="F699" s="5"/>
      <c r="G699" s="5"/>
      <c r="H699" s="130"/>
      <c r="I699" s="137"/>
    </row>
    <row r="700" spans="1:9" ht="21" customHeight="1" x14ac:dyDescent="0.2">
      <c r="A700" s="239" t="s">
        <v>62</v>
      </c>
      <c r="B700" s="248" t="s">
        <v>322</v>
      </c>
      <c r="C700" s="50" t="s">
        <v>341</v>
      </c>
      <c r="D700" s="5" t="e">
        <f>#REF!</f>
        <v>#REF!</v>
      </c>
      <c r="E700" s="5">
        <v>4.5999999999999996</v>
      </c>
      <c r="F700" s="5" t="e">
        <f>D700*E700</f>
        <v>#REF!</v>
      </c>
      <c r="G700" s="311" t="e">
        <f>(F700+F701)*#REF!</f>
        <v>#REF!</v>
      </c>
      <c r="H700" s="316" t="e">
        <f>G700*#REF!</f>
        <v>#REF!</v>
      </c>
      <c r="I700" s="348" t="e">
        <f>G700*#REF!</f>
        <v>#REF!</v>
      </c>
    </row>
    <row r="701" spans="1:9" ht="21" customHeight="1" x14ac:dyDescent="0.2">
      <c r="A701" s="241"/>
      <c r="B701" s="250"/>
      <c r="C701" s="50" t="s">
        <v>187</v>
      </c>
      <c r="D701" s="5" t="e">
        <f>#REF!</f>
        <v>#REF!</v>
      </c>
      <c r="E701" s="5">
        <v>4.5999999999999996</v>
      </c>
      <c r="F701" s="5" t="e">
        <f>D701*E701</f>
        <v>#REF!</v>
      </c>
      <c r="G701" s="312"/>
      <c r="H701" s="317"/>
      <c r="I701" s="350"/>
    </row>
    <row r="702" spans="1:9" ht="21" customHeight="1" x14ac:dyDescent="0.2">
      <c r="A702" s="259" t="s">
        <v>350</v>
      </c>
      <c r="B702" s="260"/>
      <c r="C702" s="50"/>
      <c r="D702" s="5"/>
      <c r="E702" s="5"/>
      <c r="F702" s="5"/>
      <c r="G702" s="5"/>
      <c r="H702" s="130"/>
      <c r="I702" s="137"/>
    </row>
    <row r="703" spans="1:9" ht="18" customHeight="1" x14ac:dyDescent="0.2">
      <c r="A703" s="257" t="s">
        <v>652</v>
      </c>
      <c r="B703" s="248" t="s">
        <v>322</v>
      </c>
      <c r="C703" s="50" t="s">
        <v>341</v>
      </c>
      <c r="D703" s="5" t="e">
        <f>#REF!</f>
        <v>#REF!</v>
      </c>
      <c r="E703" s="5">
        <v>5.35</v>
      </c>
      <c r="F703" s="5" t="e">
        <f>D703*E703</f>
        <v>#REF!</v>
      </c>
      <c r="G703" s="311" t="e">
        <f>(F703+F704)*#REF!</f>
        <v>#REF!</v>
      </c>
      <c r="H703" s="316" t="e">
        <f>G703*#REF!</f>
        <v>#REF!</v>
      </c>
      <c r="I703" s="348" t="e">
        <f>G703*#REF!</f>
        <v>#REF!</v>
      </c>
    </row>
    <row r="704" spans="1:9" ht="18" customHeight="1" x14ac:dyDescent="0.2">
      <c r="A704" s="258"/>
      <c r="B704" s="250"/>
      <c r="C704" s="50" t="s">
        <v>187</v>
      </c>
      <c r="D704" s="5" t="e">
        <f>#REF!</f>
        <v>#REF!</v>
      </c>
      <c r="E704" s="5">
        <v>5.35</v>
      </c>
      <c r="F704" s="5" t="e">
        <f>D704*E704</f>
        <v>#REF!</v>
      </c>
      <c r="G704" s="312"/>
      <c r="H704" s="317"/>
      <c r="I704" s="350"/>
    </row>
    <row r="705" spans="1:9" ht="18" customHeight="1" x14ac:dyDescent="0.2">
      <c r="A705" s="239" t="s">
        <v>63</v>
      </c>
      <c r="B705" s="248" t="s">
        <v>322</v>
      </c>
      <c r="C705" s="50" t="s">
        <v>341</v>
      </c>
      <c r="D705" s="5" t="e">
        <f>#REF!</f>
        <v>#REF!</v>
      </c>
      <c r="E705" s="49">
        <v>3.17</v>
      </c>
      <c r="F705" s="5" t="e">
        <f>D705*E705</f>
        <v>#REF!</v>
      </c>
      <c r="G705" s="311" t="e">
        <f>(F705+F706+F707)*#REF!</f>
        <v>#REF!</v>
      </c>
      <c r="H705" s="316" t="e">
        <f>G705*#REF!</f>
        <v>#REF!</v>
      </c>
      <c r="I705" s="348" t="e">
        <f>G705*#REF!</f>
        <v>#REF!</v>
      </c>
    </row>
    <row r="706" spans="1:9" ht="18" customHeight="1" x14ac:dyDescent="0.2">
      <c r="A706" s="240"/>
      <c r="B706" s="249"/>
      <c r="C706" s="50" t="s">
        <v>187</v>
      </c>
      <c r="D706" s="49" t="e">
        <f>#REF!</f>
        <v>#REF!</v>
      </c>
      <c r="E706" s="49">
        <f>E705</f>
        <v>3.17</v>
      </c>
      <c r="F706" s="5" t="e">
        <f>D706*E706</f>
        <v>#REF!</v>
      </c>
      <c r="G706" s="332"/>
      <c r="H706" s="335"/>
      <c r="I706" s="349"/>
    </row>
    <row r="707" spans="1:9" ht="18" customHeight="1" x14ac:dyDescent="0.2">
      <c r="A707" s="241"/>
      <c r="B707" s="250"/>
      <c r="C707" s="50" t="s">
        <v>665</v>
      </c>
      <c r="D707" s="5" t="e">
        <f>#REF!</f>
        <v>#REF!</v>
      </c>
      <c r="E707" s="49">
        <f>E705</f>
        <v>3.17</v>
      </c>
      <c r="F707" s="5" t="e">
        <f>D707*E707</f>
        <v>#REF!</v>
      </c>
      <c r="G707" s="312"/>
      <c r="H707" s="317"/>
      <c r="I707" s="350"/>
    </row>
    <row r="708" spans="1:9" ht="18" customHeight="1" x14ac:dyDescent="0.2">
      <c r="A708" s="39" t="s">
        <v>351</v>
      </c>
      <c r="B708" s="6"/>
      <c r="C708" s="50"/>
      <c r="D708" s="5"/>
      <c r="E708" s="5"/>
      <c r="F708" s="5"/>
      <c r="G708" s="5"/>
      <c r="H708" s="130"/>
      <c r="I708" s="137"/>
    </row>
    <row r="709" spans="1:9" ht="33.75" customHeight="1" x14ac:dyDescent="0.2">
      <c r="A709" s="32" t="s">
        <v>64</v>
      </c>
      <c r="B709" s="26" t="s">
        <v>322</v>
      </c>
      <c r="C709" s="50" t="s">
        <v>341</v>
      </c>
      <c r="D709" s="5" t="e">
        <f>#REF!</f>
        <v>#REF!</v>
      </c>
      <c r="E709" s="5">
        <v>18</v>
      </c>
      <c r="F709" s="5" t="e">
        <f>D709*E709</f>
        <v>#REF!</v>
      </c>
      <c r="G709" s="5" t="e">
        <f>F709*#REF!</f>
        <v>#REF!</v>
      </c>
      <c r="H709" s="130" t="e">
        <f>G709*#REF!</f>
        <v>#REF!</v>
      </c>
      <c r="I709" s="137" t="e">
        <f>G709*#REF!</f>
        <v>#REF!</v>
      </c>
    </row>
    <row r="710" spans="1:9" ht="25.5" customHeight="1" x14ac:dyDescent="0.2">
      <c r="A710" s="39" t="s">
        <v>352</v>
      </c>
      <c r="B710" s="6"/>
      <c r="C710" s="50"/>
      <c r="D710" s="5"/>
      <c r="E710" s="5"/>
      <c r="F710" s="5"/>
      <c r="G710" s="5"/>
      <c r="H710" s="130"/>
      <c r="I710" s="137"/>
    </row>
    <row r="711" spans="1:9" ht="23.25" customHeight="1" x14ac:dyDescent="0.2">
      <c r="A711" s="39" t="s">
        <v>695</v>
      </c>
      <c r="B711" s="6" t="s">
        <v>322</v>
      </c>
      <c r="C711" s="50" t="s">
        <v>341</v>
      </c>
      <c r="D711" s="5" t="e">
        <f>#REF!</f>
        <v>#REF!</v>
      </c>
      <c r="E711" s="5">
        <v>24</v>
      </c>
      <c r="F711" s="5" t="e">
        <f t="shared" ref="F711:F727" si="32">D711*E711</f>
        <v>#REF!</v>
      </c>
      <c r="G711" s="5" t="e">
        <f>F711*#REF!</f>
        <v>#REF!</v>
      </c>
      <c r="H711" s="130" t="e">
        <f>G711*#REF!</f>
        <v>#REF!</v>
      </c>
      <c r="I711" s="137" t="e">
        <f>G711*#REF!</f>
        <v>#REF!</v>
      </c>
    </row>
    <row r="712" spans="1:9" ht="21" customHeight="1" x14ac:dyDescent="0.2">
      <c r="A712" s="239" t="s">
        <v>1007</v>
      </c>
      <c r="B712" s="248" t="s">
        <v>322</v>
      </c>
      <c r="C712" s="50" t="s">
        <v>1059</v>
      </c>
      <c r="D712" s="49" t="e">
        <f>#REF!</f>
        <v>#REF!</v>
      </c>
      <c r="E712" s="5">
        <v>3.25</v>
      </c>
      <c r="F712" s="5" t="e">
        <f t="shared" si="32"/>
        <v>#REF!</v>
      </c>
      <c r="G712" s="311" t="e">
        <f>(F712+F713)*#REF!</f>
        <v>#REF!</v>
      </c>
      <c r="H712" s="316" t="e">
        <f>G712*#REF!</f>
        <v>#REF!</v>
      </c>
      <c r="I712" s="348" t="e">
        <f>G712*#REF!</f>
        <v>#REF!</v>
      </c>
    </row>
    <row r="713" spans="1:9" ht="21" customHeight="1" x14ac:dyDescent="0.2">
      <c r="A713" s="241"/>
      <c r="B713" s="250"/>
      <c r="C713" s="50" t="s">
        <v>341</v>
      </c>
      <c r="D713" s="5" t="e">
        <f>#REF!</f>
        <v>#REF!</v>
      </c>
      <c r="E713" s="5">
        <v>3.25</v>
      </c>
      <c r="F713" s="5" t="e">
        <f t="shared" si="32"/>
        <v>#REF!</v>
      </c>
      <c r="G713" s="312"/>
      <c r="H713" s="317"/>
      <c r="I713" s="350"/>
    </row>
    <row r="714" spans="1:9" ht="17.25" customHeight="1" x14ac:dyDescent="0.2">
      <c r="A714" s="257" t="s">
        <v>696</v>
      </c>
      <c r="B714" s="248" t="s">
        <v>224</v>
      </c>
      <c r="C714" s="50" t="s">
        <v>341</v>
      </c>
      <c r="D714" s="5" t="e">
        <f>#REF!</f>
        <v>#REF!</v>
      </c>
      <c r="E714" s="49">
        <v>0.55000000000000004</v>
      </c>
      <c r="F714" s="5" t="e">
        <f t="shared" si="32"/>
        <v>#REF!</v>
      </c>
      <c r="G714" s="311" t="e">
        <f>(F714+F715+F716)*#REF!</f>
        <v>#REF!</v>
      </c>
      <c r="H714" s="316" t="e">
        <f>G714*#REF!</f>
        <v>#REF!</v>
      </c>
      <c r="I714" s="348" t="e">
        <f>G714*#REF!</f>
        <v>#REF!</v>
      </c>
    </row>
    <row r="715" spans="1:9" ht="17.25" customHeight="1" x14ac:dyDescent="0.2">
      <c r="A715" s="255"/>
      <c r="B715" s="249"/>
      <c r="C715" s="50" t="s">
        <v>187</v>
      </c>
      <c r="D715" s="49" t="e">
        <f>#REF!</f>
        <v>#REF!</v>
      </c>
      <c r="E715" s="49">
        <f>E714</f>
        <v>0.55000000000000004</v>
      </c>
      <c r="F715" s="5" t="e">
        <f t="shared" si="32"/>
        <v>#REF!</v>
      </c>
      <c r="G715" s="332"/>
      <c r="H715" s="335"/>
      <c r="I715" s="349"/>
    </row>
    <row r="716" spans="1:9" ht="17.25" customHeight="1" x14ac:dyDescent="0.2">
      <c r="A716" s="258"/>
      <c r="B716" s="250"/>
      <c r="C716" s="50" t="s">
        <v>665</v>
      </c>
      <c r="D716" s="5" t="e">
        <f>#REF!</f>
        <v>#REF!</v>
      </c>
      <c r="E716" s="49">
        <f>E714</f>
        <v>0.55000000000000004</v>
      </c>
      <c r="F716" s="5" t="e">
        <f t="shared" si="32"/>
        <v>#REF!</v>
      </c>
      <c r="G716" s="312"/>
      <c r="H716" s="317"/>
      <c r="I716" s="350"/>
    </row>
    <row r="717" spans="1:9" ht="33" customHeight="1" x14ac:dyDescent="0.2">
      <c r="A717" s="39" t="s">
        <v>919</v>
      </c>
      <c r="B717" s="6" t="s">
        <v>873</v>
      </c>
      <c r="C717" s="50" t="s">
        <v>341</v>
      </c>
      <c r="D717" s="5" t="e">
        <f>#REF!</f>
        <v>#REF!</v>
      </c>
      <c r="E717" s="5">
        <v>18.5</v>
      </c>
      <c r="F717" s="5" t="e">
        <f t="shared" si="32"/>
        <v>#REF!</v>
      </c>
      <c r="G717" s="5" t="e">
        <f>F717*#REF!</f>
        <v>#REF!</v>
      </c>
      <c r="H717" s="130" t="e">
        <f>G717*#REF!</f>
        <v>#REF!</v>
      </c>
      <c r="I717" s="137" t="e">
        <f>G717*#REF!</f>
        <v>#REF!</v>
      </c>
    </row>
    <row r="718" spans="1:9" ht="33" customHeight="1" x14ac:dyDescent="0.2">
      <c r="A718" s="39" t="s">
        <v>717</v>
      </c>
      <c r="B718" s="6" t="s">
        <v>873</v>
      </c>
      <c r="C718" s="50" t="s">
        <v>341</v>
      </c>
      <c r="D718" s="5" t="e">
        <f>#REF!</f>
        <v>#REF!</v>
      </c>
      <c r="E718" s="5">
        <v>14</v>
      </c>
      <c r="F718" s="5" t="e">
        <f t="shared" si="32"/>
        <v>#REF!</v>
      </c>
      <c r="G718" s="5" t="e">
        <f>F718*#REF!</f>
        <v>#REF!</v>
      </c>
      <c r="H718" s="130" t="e">
        <f>G718*#REF!</f>
        <v>#REF!</v>
      </c>
      <c r="I718" s="137" t="e">
        <f>G718*#REF!</f>
        <v>#REF!</v>
      </c>
    </row>
    <row r="719" spans="1:9" ht="33" customHeight="1" x14ac:dyDescent="0.2">
      <c r="A719" s="39" t="s">
        <v>718</v>
      </c>
      <c r="B719" s="6" t="s">
        <v>873</v>
      </c>
      <c r="C719" s="50" t="s">
        <v>341</v>
      </c>
      <c r="D719" s="5" t="e">
        <f>#REF!</f>
        <v>#REF!</v>
      </c>
      <c r="E719" s="5">
        <v>10</v>
      </c>
      <c r="F719" s="5" t="e">
        <f t="shared" si="32"/>
        <v>#REF!</v>
      </c>
      <c r="G719" s="5" t="e">
        <f>F719*#REF!</f>
        <v>#REF!</v>
      </c>
      <c r="H719" s="130" t="e">
        <f>G719*#REF!</f>
        <v>#REF!</v>
      </c>
      <c r="I719" s="137" t="e">
        <f>G719*#REF!</f>
        <v>#REF!</v>
      </c>
    </row>
    <row r="720" spans="1:9" ht="33" customHeight="1" x14ac:dyDescent="0.2">
      <c r="A720" s="39" t="s">
        <v>1011</v>
      </c>
      <c r="B720" s="6" t="s">
        <v>873</v>
      </c>
      <c r="C720" s="50" t="s">
        <v>341</v>
      </c>
      <c r="D720" s="5" t="e">
        <f>#REF!</f>
        <v>#REF!</v>
      </c>
      <c r="E720" s="5">
        <v>6</v>
      </c>
      <c r="F720" s="5" t="e">
        <f t="shared" si="32"/>
        <v>#REF!</v>
      </c>
      <c r="G720" s="5" t="e">
        <f>F720*#REF!</f>
        <v>#REF!</v>
      </c>
      <c r="H720" s="130" t="e">
        <f>G720*#REF!</f>
        <v>#REF!</v>
      </c>
      <c r="I720" s="137" t="e">
        <f>G720*#REF!</f>
        <v>#REF!</v>
      </c>
    </row>
    <row r="721" spans="1:9" ht="33" customHeight="1" x14ac:dyDescent="0.2">
      <c r="A721" s="39" t="s">
        <v>1091</v>
      </c>
      <c r="B721" s="6" t="s">
        <v>873</v>
      </c>
      <c r="C721" s="50" t="s">
        <v>341</v>
      </c>
      <c r="D721" s="5" t="e">
        <f>#REF!</f>
        <v>#REF!</v>
      </c>
      <c r="E721" s="5">
        <v>5</v>
      </c>
      <c r="F721" s="5" t="e">
        <f t="shared" si="32"/>
        <v>#REF!</v>
      </c>
      <c r="G721" s="5" t="e">
        <f>F721*#REF!</f>
        <v>#REF!</v>
      </c>
      <c r="H721" s="130" t="e">
        <f>G721*#REF!</f>
        <v>#REF!</v>
      </c>
      <c r="I721" s="137" t="e">
        <f>G721*#REF!</f>
        <v>#REF!</v>
      </c>
    </row>
    <row r="722" spans="1:9" ht="21" customHeight="1" x14ac:dyDescent="0.2">
      <c r="A722" s="239" t="s">
        <v>827</v>
      </c>
      <c r="B722" s="251" t="s">
        <v>353</v>
      </c>
      <c r="C722" s="50" t="s">
        <v>1059</v>
      </c>
      <c r="D722" s="49" t="e">
        <f>#REF!</f>
        <v>#REF!</v>
      </c>
      <c r="E722" s="5">
        <v>2.8</v>
      </c>
      <c r="F722" s="5" t="e">
        <f t="shared" si="32"/>
        <v>#REF!</v>
      </c>
      <c r="G722" s="311" t="e">
        <f>(F722+F723)*#REF!</f>
        <v>#REF!</v>
      </c>
      <c r="H722" s="316" t="e">
        <f>G722*#REF!</f>
        <v>#REF!</v>
      </c>
      <c r="I722" s="348" t="e">
        <f>G722*#REF!</f>
        <v>#REF!</v>
      </c>
    </row>
    <row r="723" spans="1:9" ht="21" customHeight="1" x14ac:dyDescent="0.2">
      <c r="A723" s="241"/>
      <c r="B723" s="253"/>
      <c r="C723" s="50" t="s">
        <v>341</v>
      </c>
      <c r="D723" s="5" t="e">
        <f>#REF!</f>
        <v>#REF!</v>
      </c>
      <c r="E723" s="5">
        <v>2.8</v>
      </c>
      <c r="F723" s="5" t="e">
        <f t="shared" si="32"/>
        <v>#REF!</v>
      </c>
      <c r="G723" s="312"/>
      <c r="H723" s="317"/>
      <c r="I723" s="350"/>
    </row>
    <row r="724" spans="1:9" ht="21" customHeight="1" x14ac:dyDescent="0.2">
      <c r="A724" s="257" t="s">
        <v>1092</v>
      </c>
      <c r="B724" s="251" t="s">
        <v>353</v>
      </c>
      <c r="C724" s="50" t="s">
        <v>1059</v>
      </c>
      <c r="D724" s="49" t="e">
        <f>#REF!</f>
        <v>#REF!</v>
      </c>
      <c r="E724" s="5">
        <v>2</v>
      </c>
      <c r="F724" s="5" t="e">
        <f t="shared" si="32"/>
        <v>#REF!</v>
      </c>
      <c r="G724" s="311" t="e">
        <f>(F724+F725)*#REF!</f>
        <v>#REF!</v>
      </c>
      <c r="H724" s="316" t="e">
        <f>G724*#REF!</f>
        <v>#REF!</v>
      </c>
      <c r="I724" s="348" t="e">
        <f>G724*#REF!</f>
        <v>#REF!</v>
      </c>
    </row>
    <row r="725" spans="1:9" ht="21" customHeight="1" x14ac:dyDescent="0.2">
      <c r="A725" s="258"/>
      <c r="B725" s="253"/>
      <c r="C725" s="50" t="s">
        <v>341</v>
      </c>
      <c r="D725" s="5" t="e">
        <f>#REF!</f>
        <v>#REF!</v>
      </c>
      <c r="E725" s="5">
        <v>2</v>
      </c>
      <c r="F725" s="5" t="e">
        <f t="shared" si="32"/>
        <v>#REF!</v>
      </c>
      <c r="G725" s="312"/>
      <c r="H725" s="317"/>
      <c r="I725" s="350"/>
    </row>
    <row r="726" spans="1:9" ht="21" customHeight="1" x14ac:dyDescent="0.2">
      <c r="A726" s="257" t="s">
        <v>65</v>
      </c>
      <c r="B726" s="251" t="s">
        <v>353</v>
      </c>
      <c r="C726" s="50" t="s">
        <v>1059</v>
      </c>
      <c r="D726" s="49" t="e">
        <f>#REF!</f>
        <v>#REF!</v>
      </c>
      <c r="E726" s="5">
        <v>2.35</v>
      </c>
      <c r="F726" s="5" t="e">
        <f t="shared" si="32"/>
        <v>#REF!</v>
      </c>
      <c r="G726" s="311" t="e">
        <f>(F726+F727)*#REF!</f>
        <v>#REF!</v>
      </c>
      <c r="H726" s="316" t="e">
        <f>G726*#REF!</f>
        <v>#REF!</v>
      </c>
      <c r="I726" s="348" t="e">
        <f>G726*#REF!</f>
        <v>#REF!</v>
      </c>
    </row>
    <row r="727" spans="1:9" ht="21" customHeight="1" x14ac:dyDescent="0.2">
      <c r="A727" s="258"/>
      <c r="B727" s="253"/>
      <c r="C727" s="50" t="s">
        <v>341</v>
      </c>
      <c r="D727" s="5" t="e">
        <f>#REF!</f>
        <v>#REF!</v>
      </c>
      <c r="E727" s="5">
        <v>2.35</v>
      </c>
      <c r="F727" s="5" t="e">
        <f t="shared" si="32"/>
        <v>#REF!</v>
      </c>
      <c r="G727" s="312"/>
      <c r="H727" s="317"/>
      <c r="I727" s="350"/>
    </row>
    <row r="728" spans="1:9" ht="18" customHeight="1" x14ac:dyDescent="0.2">
      <c r="B728" s="3"/>
    </row>
    <row r="729" spans="1:9" ht="21.75" customHeight="1" x14ac:dyDescent="0.2">
      <c r="A729" s="1" t="s">
        <v>455</v>
      </c>
      <c r="C729" s="106"/>
    </row>
    <row r="730" spans="1:9" ht="33.75" customHeight="1" x14ac:dyDescent="0.2">
      <c r="A730" s="33" t="s">
        <v>112</v>
      </c>
      <c r="B730" s="7" t="s">
        <v>561</v>
      </c>
      <c r="C730" s="50" t="s">
        <v>341</v>
      </c>
      <c r="D730" s="5" t="e">
        <f>#REF!</f>
        <v>#REF!</v>
      </c>
      <c r="E730" s="5">
        <v>1.73</v>
      </c>
      <c r="F730" s="5" t="e">
        <f>D730*E730</f>
        <v>#REF!</v>
      </c>
      <c r="G730" s="5" t="e">
        <f>F730*#REF!</f>
        <v>#REF!</v>
      </c>
      <c r="H730" s="131" t="e">
        <f>G730*#REF!</f>
        <v>#REF!</v>
      </c>
      <c r="I730" s="132" t="e">
        <f>G730*#REF!</f>
        <v>#REF!</v>
      </c>
    </row>
    <row r="731" spans="1:9" ht="30" customHeight="1" x14ac:dyDescent="0.2">
      <c r="A731" s="33" t="s">
        <v>975</v>
      </c>
      <c r="B731" s="7" t="s">
        <v>561</v>
      </c>
      <c r="C731" s="50" t="s">
        <v>341</v>
      </c>
      <c r="D731" s="5" t="e">
        <f>#REF!</f>
        <v>#REF!</v>
      </c>
      <c r="E731" s="5">
        <v>1.87</v>
      </c>
      <c r="F731" s="5" t="e">
        <f>D731*E731</f>
        <v>#REF!</v>
      </c>
      <c r="G731" s="5" t="e">
        <f>F731*#REF!</f>
        <v>#REF!</v>
      </c>
      <c r="H731" s="131" t="e">
        <f>G731*#REF!</f>
        <v>#REF!</v>
      </c>
      <c r="I731" s="132" t="e">
        <f>G731*#REF!</f>
        <v>#REF!</v>
      </c>
    </row>
    <row r="732" spans="1:9" ht="42.75" customHeight="1" x14ac:dyDescent="0.2">
      <c r="A732" s="33" t="s">
        <v>976</v>
      </c>
      <c r="B732" s="38" t="s">
        <v>561</v>
      </c>
      <c r="C732" s="50" t="s">
        <v>341</v>
      </c>
      <c r="D732" s="5" t="e">
        <f>#REF!</f>
        <v>#REF!</v>
      </c>
      <c r="E732" s="5">
        <v>1.73</v>
      </c>
      <c r="F732" s="5" t="e">
        <f>D732*E732</f>
        <v>#REF!</v>
      </c>
      <c r="G732" s="5" t="e">
        <f>F732*#REF!</f>
        <v>#REF!</v>
      </c>
      <c r="H732" s="131" t="e">
        <f>G732*#REF!</f>
        <v>#REF!</v>
      </c>
      <c r="I732" s="132" t="e">
        <f>G732*#REF!</f>
        <v>#REF!</v>
      </c>
    </row>
    <row r="733" spans="1:9" ht="33.75" customHeight="1" x14ac:dyDescent="0.2">
      <c r="A733" s="70" t="s">
        <v>245</v>
      </c>
      <c r="B733" s="26"/>
      <c r="C733" s="101"/>
      <c r="D733" s="72"/>
      <c r="E733" s="72"/>
      <c r="F733" s="72"/>
      <c r="G733" s="72"/>
      <c r="H733" s="134"/>
      <c r="I733" s="134"/>
    </row>
    <row r="734" spans="1:9" ht="26.25" customHeight="1" x14ac:dyDescent="0.2">
      <c r="A734" s="45" t="s">
        <v>360</v>
      </c>
      <c r="B734" s="115" t="s">
        <v>561</v>
      </c>
      <c r="C734" s="116" t="s">
        <v>341</v>
      </c>
      <c r="D734" s="31" t="e">
        <f>#REF!</f>
        <v>#REF!</v>
      </c>
      <c r="E734" s="31">
        <v>4</v>
      </c>
      <c r="F734" s="31" t="e">
        <f>D734*E734</f>
        <v>#REF!</v>
      </c>
      <c r="G734" s="31" t="e">
        <f>F734*#REF!</f>
        <v>#REF!</v>
      </c>
      <c r="H734" s="135" t="e">
        <f>G734*#REF!</f>
        <v>#REF!</v>
      </c>
      <c r="I734" s="136" t="e">
        <f>G734*#REF!</f>
        <v>#REF!</v>
      </c>
    </row>
    <row r="735" spans="1:9" ht="26.25" customHeight="1" x14ac:dyDescent="0.2">
      <c r="A735" s="73" t="s">
        <v>456</v>
      </c>
      <c r="B735" s="115" t="s">
        <v>561</v>
      </c>
      <c r="C735" s="50" t="s">
        <v>341</v>
      </c>
      <c r="D735" s="5" t="e">
        <f>#REF!</f>
        <v>#REF!</v>
      </c>
      <c r="E735" s="5">
        <v>4.32</v>
      </c>
      <c r="F735" s="5" t="e">
        <f>D735*E735</f>
        <v>#REF!</v>
      </c>
      <c r="G735" s="5" t="e">
        <f>F735*#REF!</f>
        <v>#REF!</v>
      </c>
      <c r="H735" s="131" t="e">
        <f>G735*#REF!</f>
        <v>#REF!</v>
      </c>
      <c r="I735" s="132" t="e">
        <f>G735*#REF!</f>
        <v>#REF!</v>
      </c>
    </row>
    <row r="736" spans="1:9" ht="26.25" customHeight="1" x14ac:dyDescent="0.2">
      <c r="A736" s="74" t="s">
        <v>457</v>
      </c>
      <c r="B736" s="7" t="s">
        <v>561</v>
      </c>
      <c r="C736" s="50" t="s">
        <v>341</v>
      </c>
      <c r="D736" s="5" t="e">
        <f>#REF!</f>
        <v>#REF!</v>
      </c>
      <c r="E736" s="5">
        <v>6.2</v>
      </c>
      <c r="F736" s="5" t="e">
        <f>D736*E736</f>
        <v>#REF!</v>
      </c>
      <c r="G736" s="5" t="e">
        <f>F736*#REF!</f>
        <v>#REF!</v>
      </c>
      <c r="H736" s="131" t="e">
        <f>G736*#REF!</f>
        <v>#REF!</v>
      </c>
      <c r="I736" s="132" t="e">
        <f>G736*#REF!</f>
        <v>#REF!</v>
      </c>
    </row>
    <row r="737" spans="1:9" ht="46.5" customHeight="1" x14ac:dyDescent="0.2">
      <c r="A737" s="33" t="s">
        <v>48</v>
      </c>
      <c r="B737" s="71"/>
      <c r="C737" s="107"/>
      <c r="D737" s="72"/>
      <c r="E737" s="72"/>
      <c r="F737" s="72"/>
      <c r="G737" s="72"/>
      <c r="H737" s="134"/>
      <c r="I737" s="134"/>
    </row>
    <row r="738" spans="1:9" ht="25.5" customHeight="1" x14ac:dyDescent="0.2">
      <c r="A738" s="30" t="s">
        <v>246</v>
      </c>
      <c r="B738" s="7" t="s">
        <v>561</v>
      </c>
      <c r="C738" s="50" t="s">
        <v>341</v>
      </c>
      <c r="D738" s="5" t="e">
        <f>#REF!</f>
        <v>#REF!</v>
      </c>
      <c r="E738" s="5">
        <v>4.9000000000000004</v>
      </c>
      <c r="F738" s="5" t="e">
        <f t="shared" ref="F738:F779" si="33">D738*E738</f>
        <v>#REF!</v>
      </c>
      <c r="G738" s="5" t="e">
        <f>F738*#REF!</f>
        <v>#REF!</v>
      </c>
      <c r="H738" s="131" t="e">
        <f>G738*#REF!</f>
        <v>#REF!</v>
      </c>
      <c r="I738" s="132" t="e">
        <f>G738*#REF!</f>
        <v>#REF!</v>
      </c>
    </row>
    <row r="739" spans="1:9" ht="25.5" customHeight="1" x14ac:dyDescent="0.2">
      <c r="A739" s="6" t="s">
        <v>456</v>
      </c>
      <c r="B739" s="7" t="s">
        <v>561</v>
      </c>
      <c r="C739" s="50" t="s">
        <v>341</v>
      </c>
      <c r="D739" s="5" t="e">
        <f>#REF!</f>
        <v>#REF!</v>
      </c>
      <c r="E739" s="5">
        <v>5.33</v>
      </c>
      <c r="F739" s="5" t="e">
        <f t="shared" si="33"/>
        <v>#REF!</v>
      </c>
      <c r="G739" s="5" t="e">
        <f>F739*#REF!</f>
        <v>#REF!</v>
      </c>
      <c r="H739" s="131" t="e">
        <f>G739*#REF!</f>
        <v>#REF!</v>
      </c>
      <c r="I739" s="132" t="e">
        <f>G739*#REF!</f>
        <v>#REF!</v>
      </c>
    </row>
    <row r="740" spans="1:9" ht="25.5" customHeight="1" x14ac:dyDescent="0.2">
      <c r="A740" s="6" t="s">
        <v>457</v>
      </c>
      <c r="B740" s="7" t="s">
        <v>561</v>
      </c>
      <c r="C740" s="50" t="s">
        <v>341</v>
      </c>
      <c r="D740" s="5" t="e">
        <f>#REF!</f>
        <v>#REF!</v>
      </c>
      <c r="E740" s="5">
        <v>7.06</v>
      </c>
      <c r="F740" s="5" t="e">
        <f t="shared" si="33"/>
        <v>#REF!</v>
      </c>
      <c r="G740" s="5" t="e">
        <f>F740*#REF!</f>
        <v>#REF!</v>
      </c>
      <c r="H740" s="131" t="e">
        <f>G740*#REF!</f>
        <v>#REF!</v>
      </c>
      <c r="I740" s="132" t="e">
        <f>G740*#REF!</f>
        <v>#REF!</v>
      </c>
    </row>
    <row r="741" spans="1:9" ht="28.5" customHeight="1" x14ac:dyDescent="0.2">
      <c r="A741" s="33" t="s">
        <v>279</v>
      </c>
      <c r="B741" s="6" t="s">
        <v>873</v>
      </c>
      <c r="C741" s="50" t="s">
        <v>341</v>
      </c>
      <c r="D741" s="5" t="e">
        <f>#REF!</f>
        <v>#REF!</v>
      </c>
      <c r="E741" s="5">
        <v>1.9</v>
      </c>
      <c r="F741" s="5" t="e">
        <f t="shared" si="33"/>
        <v>#REF!</v>
      </c>
      <c r="G741" s="5" t="e">
        <f>F741*#REF!</f>
        <v>#REF!</v>
      </c>
      <c r="H741" s="131" t="e">
        <f>G741*#REF!</f>
        <v>#REF!</v>
      </c>
      <c r="I741" s="132" t="e">
        <f>G741*#REF!</f>
        <v>#REF!</v>
      </c>
    </row>
    <row r="742" spans="1:9" ht="33" customHeight="1" x14ac:dyDescent="0.2">
      <c r="A742" s="39" t="s">
        <v>622</v>
      </c>
      <c r="B742" s="6" t="s">
        <v>873</v>
      </c>
      <c r="C742" s="50" t="s">
        <v>341</v>
      </c>
      <c r="D742" s="5" t="e">
        <f>#REF!</f>
        <v>#REF!</v>
      </c>
      <c r="E742" s="5">
        <v>3</v>
      </c>
      <c r="F742" s="5" t="e">
        <f t="shared" si="33"/>
        <v>#REF!</v>
      </c>
      <c r="G742" s="5" t="e">
        <f>F742*#REF!</f>
        <v>#REF!</v>
      </c>
      <c r="H742" s="131" t="e">
        <f>G742*#REF!</f>
        <v>#REF!</v>
      </c>
      <c r="I742" s="132" t="e">
        <f>G742*#REF!</f>
        <v>#REF!</v>
      </c>
    </row>
    <row r="743" spans="1:9" ht="40.5" customHeight="1" x14ac:dyDescent="0.2">
      <c r="A743" s="33" t="s">
        <v>691</v>
      </c>
      <c r="B743" s="7" t="s">
        <v>693</v>
      </c>
      <c r="C743" s="50" t="s">
        <v>341</v>
      </c>
      <c r="D743" s="5" t="e">
        <f>#REF!</f>
        <v>#REF!</v>
      </c>
      <c r="E743" s="5">
        <v>2.88</v>
      </c>
      <c r="F743" s="5" t="e">
        <f t="shared" si="33"/>
        <v>#REF!</v>
      </c>
      <c r="G743" s="5" t="e">
        <f>F743*#REF!</f>
        <v>#REF!</v>
      </c>
      <c r="H743" s="131" t="e">
        <f>G743*#REF!</f>
        <v>#REF!</v>
      </c>
      <c r="I743" s="132" t="e">
        <f>G743*#REF!</f>
        <v>#REF!</v>
      </c>
    </row>
    <row r="744" spans="1:9" ht="40.5" customHeight="1" x14ac:dyDescent="0.2">
      <c r="A744" s="33" t="s">
        <v>692</v>
      </c>
      <c r="B744" s="7" t="s">
        <v>693</v>
      </c>
      <c r="C744" s="50" t="s">
        <v>341</v>
      </c>
      <c r="D744" s="5" t="e">
        <f>#REF!</f>
        <v>#REF!</v>
      </c>
      <c r="E744" s="5">
        <v>1.44</v>
      </c>
      <c r="F744" s="5" t="e">
        <f t="shared" si="33"/>
        <v>#REF!</v>
      </c>
      <c r="G744" s="5" t="e">
        <f>F744*#REF!</f>
        <v>#REF!</v>
      </c>
      <c r="H744" s="131" t="e">
        <f>G744*#REF!</f>
        <v>#REF!</v>
      </c>
      <c r="I744" s="132" t="e">
        <f>G744*#REF!</f>
        <v>#REF!</v>
      </c>
    </row>
    <row r="745" spans="1:9" ht="26.25" customHeight="1" x14ac:dyDescent="0.2">
      <c r="A745" s="39" t="s">
        <v>325</v>
      </c>
      <c r="B745" s="6" t="s">
        <v>729</v>
      </c>
      <c r="C745" s="50" t="s">
        <v>341</v>
      </c>
      <c r="D745" s="5" t="e">
        <f>#REF!</f>
        <v>#REF!</v>
      </c>
      <c r="E745" s="5">
        <v>3.1</v>
      </c>
      <c r="F745" s="5" t="e">
        <f t="shared" si="33"/>
        <v>#REF!</v>
      </c>
      <c r="G745" s="5" t="e">
        <f>F745*#REF!</f>
        <v>#REF!</v>
      </c>
      <c r="H745" s="131" t="e">
        <f>G745*#REF!</f>
        <v>#REF!</v>
      </c>
      <c r="I745" s="132" t="e">
        <f>G745*#REF!</f>
        <v>#REF!</v>
      </c>
    </row>
    <row r="746" spans="1:9" ht="26.25" customHeight="1" x14ac:dyDescent="0.2">
      <c r="A746" s="33" t="s">
        <v>525</v>
      </c>
      <c r="B746" s="6" t="s">
        <v>551</v>
      </c>
      <c r="C746" s="50" t="s">
        <v>341</v>
      </c>
      <c r="D746" s="5" t="e">
        <f>#REF!</f>
        <v>#REF!</v>
      </c>
      <c r="E746" s="5">
        <v>0.56000000000000005</v>
      </c>
      <c r="F746" s="5" t="e">
        <f t="shared" si="33"/>
        <v>#REF!</v>
      </c>
      <c r="G746" s="5" t="e">
        <f>F746*#REF!</f>
        <v>#REF!</v>
      </c>
      <c r="H746" s="131" t="e">
        <f>G746*#REF!</f>
        <v>#REF!</v>
      </c>
      <c r="I746" s="132" t="e">
        <f>G746*#REF!</f>
        <v>#REF!</v>
      </c>
    </row>
    <row r="747" spans="1:9" ht="26.25" customHeight="1" x14ac:dyDescent="0.2">
      <c r="A747" s="39" t="s">
        <v>526</v>
      </c>
      <c r="B747" s="6" t="s">
        <v>551</v>
      </c>
      <c r="C747" s="50" t="s">
        <v>341</v>
      </c>
      <c r="D747" s="5" t="e">
        <f>#REF!</f>
        <v>#REF!</v>
      </c>
      <c r="E747" s="5">
        <v>0.95</v>
      </c>
      <c r="F747" s="5" t="e">
        <f t="shared" si="33"/>
        <v>#REF!</v>
      </c>
      <c r="G747" s="5" t="e">
        <f>F747*#REF!</f>
        <v>#REF!</v>
      </c>
      <c r="H747" s="131" t="e">
        <f>G747*#REF!</f>
        <v>#REF!</v>
      </c>
      <c r="I747" s="132" t="e">
        <f>G747*#REF!</f>
        <v>#REF!</v>
      </c>
    </row>
    <row r="748" spans="1:9" ht="33.75" customHeight="1" x14ac:dyDescent="0.2">
      <c r="A748" s="33" t="s">
        <v>49</v>
      </c>
      <c r="B748" s="7" t="s">
        <v>693</v>
      </c>
      <c r="C748" s="50" t="s">
        <v>341</v>
      </c>
      <c r="D748" s="5" t="e">
        <f>#REF!</f>
        <v>#REF!</v>
      </c>
      <c r="E748" s="5">
        <v>1</v>
      </c>
      <c r="F748" s="5" t="e">
        <f t="shared" si="33"/>
        <v>#REF!</v>
      </c>
      <c r="G748" s="5" t="e">
        <f>F748*#REF!</f>
        <v>#REF!</v>
      </c>
      <c r="H748" s="131" t="e">
        <f>G748*#REF!</f>
        <v>#REF!</v>
      </c>
      <c r="I748" s="132" t="e">
        <f>G748*#REF!</f>
        <v>#REF!</v>
      </c>
    </row>
    <row r="749" spans="1:9" ht="34.5" customHeight="1" x14ac:dyDescent="0.2">
      <c r="A749" s="33" t="s">
        <v>451</v>
      </c>
      <c r="B749" s="7" t="s">
        <v>693</v>
      </c>
      <c r="C749" s="50" t="s">
        <v>341</v>
      </c>
      <c r="D749" s="5" t="e">
        <f>#REF!</f>
        <v>#REF!</v>
      </c>
      <c r="E749" s="5">
        <v>1.3</v>
      </c>
      <c r="F749" s="5" t="e">
        <f t="shared" si="33"/>
        <v>#REF!</v>
      </c>
      <c r="G749" s="5" t="e">
        <f>F749*#REF!</f>
        <v>#REF!</v>
      </c>
      <c r="H749" s="131" t="e">
        <f>G749*#REF!</f>
        <v>#REF!</v>
      </c>
      <c r="I749" s="132" t="e">
        <f>G749*#REF!</f>
        <v>#REF!</v>
      </c>
    </row>
    <row r="750" spans="1:9" ht="34.5" customHeight="1" x14ac:dyDescent="0.2">
      <c r="A750" s="33" t="s">
        <v>1125</v>
      </c>
      <c r="B750" s="7" t="s">
        <v>693</v>
      </c>
      <c r="C750" s="50" t="s">
        <v>341</v>
      </c>
      <c r="D750" s="5" t="e">
        <f>#REF!</f>
        <v>#REF!</v>
      </c>
      <c r="E750" s="5">
        <v>1.1200000000000001</v>
      </c>
      <c r="F750" s="5" t="e">
        <f t="shared" si="33"/>
        <v>#REF!</v>
      </c>
      <c r="G750" s="5" t="e">
        <f>F750*#REF!</f>
        <v>#REF!</v>
      </c>
      <c r="H750" s="131" t="e">
        <f>G750*#REF!</f>
        <v>#REF!</v>
      </c>
      <c r="I750" s="132" t="e">
        <f>G750*#REF!</f>
        <v>#REF!</v>
      </c>
    </row>
    <row r="751" spans="1:9" ht="35.25" customHeight="1" x14ac:dyDescent="0.2">
      <c r="A751" s="39" t="s">
        <v>299</v>
      </c>
      <c r="B751" s="7" t="s">
        <v>693</v>
      </c>
      <c r="C751" s="50" t="s">
        <v>341</v>
      </c>
      <c r="D751" s="5" t="e">
        <f>#REF!</f>
        <v>#REF!</v>
      </c>
      <c r="E751" s="5">
        <v>2.16</v>
      </c>
      <c r="F751" s="5" t="e">
        <f t="shared" si="33"/>
        <v>#REF!</v>
      </c>
      <c r="G751" s="5" t="e">
        <f>F751*#REF!</f>
        <v>#REF!</v>
      </c>
      <c r="H751" s="131" t="e">
        <f>G751*#REF!</f>
        <v>#REF!</v>
      </c>
      <c r="I751" s="132" t="e">
        <f>G751*#REF!</f>
        <v>#REF!</v>
      </c>
    </row>
    <row r="752" spans="1:9" ht="25.5" customHeight="1" x14ac:dyDescent="0.2">
      <c r="A752" s="239" t="s">
        <v>1076</v>
      </c>
      <c r="B752" s="248" t="s">
        <v>300</v>
      </c>
      <c r="C752" s="16" t="s">
        <v>341</v>
      </c>
      <c r="D752" s="49" t="e">
        <f>#REF!</f>
        <v>#REF!</v>
      </c>
      <c r="E752" s="49">
        <v>0.94</v>
      </c>
      <c r="F752" s="5" t="e">
        <f t="shared" si="33"/>
        <v>#REF!</v>
      </c>
      <c r="G752" s="311" t="e">
        <f>(F752+F753)*#REF!</f>
        <v>#REF!</v>
      </c>
      <c r="H752" s="313" t="e">
        <f>G752*#REF!</f>
        <v>#REF!</v>
      </c>
      <c r="I752" s="324" t="e">
        <f>G752*#REF!</f>
        <v>#REF!</v>
      </c>
    </row>
    <row r="753" spans="1:9" ht="21" customHeight="1" x14ac:dyDescent="0.2">
      <c r="A753" s="241"/>
      <c r="B753" s="250"/>
      <c r="C753" s="16" t="s">
        <v>303</v>
      </c>
      <c r="D753" s="49" t="e">
        <f>#REF!</f>
        <v>#REF!</v>
      </c>
      <c r="E753" s="49">
        <v>0.94</v>
      </c>
      <c r="F753" s="5" t="e">
        <f t="shared" si="33"/>
        <v>#REF!</v>
      </c>
      <c r="G753" s="312"/>
      <c r="H753" s="315"/>
      <c r="I753" s="331"/>
    </row>
    <row r="754" spans="1:9" ht="19.5" customHeight="1" x14ac:dyDescent="0.2">
      <c r="A754" s="257" t="s">
        <v>301</v>
      </c>
      <c r="B754" s="248" t="s">
        <v>300</v>
      </c>
      <c r="C754" s="16" t="s">
        <v>341</v>
      </c>
      <c r="D754" s="49" t="e">
        <f>#REF!</f>
        <v>#REF!</v>
      </c>
      <c r="E754" s="49">
        <v>1.44</v>
      </c>
      <c r="F754" s="5" t="e">
        <f t="shared" si="33"/>
        <v>#REF!</v>
      </c>
      <c r="G754" s="311" t="e">
        <f>(F754+F755)*#REF!</f>
        <v>#REF!</v>
      </c>
      <c r="H754" s="313" t="e">
        <f>G754*#REF!</f>
        <v>#REF!</v>
      </c>
      <c r="I754" s="324" t="e">
        <f>G754*#REF!</f>
        <v>#REF!</v>
      </c>
    </row>
    <row r="755" spans="1:9" ht="19.5" customHeight="1" x14ac:dyDescent="0.2">
      <c r="A755" s="258"/>
      <c r="B755" s="250"/>
      <c r="C755" s="16" t="s">
        <v>187</v>
      </c>
      <c r="D755" s="49" t="e">
        <f>#REF!</f>
        <v>#REF!</v>
      </c>
      <c r="E755" s="49">
        <v>1.44</v>
      </c>
      <c r="F755" s="5" t="e">
        <f t="shared" si="33"/>
        <v>#REF!</v>
      </c>
      <c r="G755" s="312"/>
      <c r="H755" s="315"/>
      <c r="I755" s="331"/>
    </row>
    <row r="756" spans="1:9" ht="30" customHeight="1" x14ac:dyDescent="0.2">
      <c r="A756" s="39" t="s">
        <v>302</v>
      </c>
      <c r="B756" s="7" t="s">
        <v>693</v>
      </c>
      <c r="C756" s="50" t="s">
        <v>341</v>
      </c>
      <c r="D756" s="5" t="e">
        <f>#REF!</f>
        <v>#REF!</v>
      </c>
      <c r="E756" s="5">
        <v>2.35</v>
      </c>
      <c r="F756" s="5" t="e">
        <f t="shared" si="33"/>
        <v>#REF!</v>
      </c>
      <c r="G756" s="5" t="e">
        <f>F756*#REF!</f>
        <v>#REF!</v>
      </c>
      <c r="H756" s="131" t="e">
        <f>G756*#REF!</f>
        <v>#REF!</v>
      </c>
      <c r="I756" s="132" t="e">
        <f>G756*#REF!</f>
        <v>#REF!</v>
      </c>
    </row>
    <row r="757" spans="1:9" ht="37.5" customHeight="1" x14ac:dyDescent="0.2">
      <c r="A757" s="33" t="s">
        <v>694</v>
      </c>
      <c r="B757" s="7" t="s">
        <v>693</v>
      </c>
      <c r="C757" s="50" t="s">
        <v>341</v>
      </c>
      <c r="D757" s="5" t="e">
        <f>#REF!</f>
        <v>#REF!</v>
      </c>
      <c r="E757" s="5">
        <v>3.1</v>
      </c>
      <c r="F757" s="5" t="e">
        <f t="shared" si="33"/>
        <v>#REF!</v>
      </c>
      <c r="G757" s="5" t="e">
        <f>F757*#REF!</f>
        <v>#REF!</v>
      </c>
      <c r="H757" s="131" t="e">
        <f>G757*#REF!</f>
        <v>#REF!</v>
      </c>
      <c r="I757" s="132" t="e">
        <f>G757*#REF!</f>
        <v>#REF!</v>
      </c>
    </row>
    <row r="758" spans="1:9" ht="37.5" customHeight="1" x14ac:dyDescent="0.2">
      <c r="A758" s="33" t="s">
        <v>1077</v>
      </c>
      <c r="B758" s="7" t="s">
        <v>693</v>
      </c>
      <c r="C758" s="50" t="s">
        <v>341</v>
      </c>
      <c r="D758" s="5" t="e">
        <f>#REF!</f>
        <v>#REF!</v>
      </c>
      <c r="E758" s="5">
        <v>4.5999999999999996</v>
      </c>
      <c r="F758" s="5" t="e">
        <f t="shared" si="33"/>
        <v>#REF!</v>
      </c>
      <c r="G758" s="5" t="e">
        <f>F758*#REF!</f>
        <v>#REF!</v>
      </c>
      <c r="H758" s="131" t="e">
        <f>G758*#REF!</f>
        <v>#REF!</v>
      </c>
      <c r="I758" s="132" t="e">
        <f>G758*#REF!</f>
        <v>#REF!</v>
      </c>
    </row>
    <row r="759" spans="1:9" ht="37.5" customHeight="1" x14ac:dyDescent="0.2">
      <c r="A759" s="33" t="s">
        <v>359</v>
      </c>
      <c r="B759" s="7" t="s">
        <v>693</v>
      </c>
      <c r="C759" s="50" t="s">
        <v>341</v>
      </c>
      <c r="D759" s="5" t="e">
        <f>#REF!</f>
        <v>#REF!</v>
      </c>
      <c r="E759" s="5">
        <v>2.16</v>
      </c>
      <c r="F759" s="5" t="e">
        <f t="shared" si="33"/>
        <v>#REF!</v>
      </c>
      <c r="G759" s="5" t="e">
        <f>F759*#REF!</f>
        <v>#REF!</v>
      </c>
      <c r="H759" s="131" t="e">
        <f>G759*#REF!</f>
        <v>#REF!</v>
      </c>
      <c r="I759" s="132" t="e">
        <f>G759*#REF!</f>
        <v>#REF!</v>
      </c>
    </row>
    <row r="760" spans="1:9" ht="37.5" customHeight="1" x14ac:dyDescent="0.2">
      <c r="A760" s="33" t="s">
        <v>146</v>
      </c>
      <c r="B760" s="7" t="s">
        <v>693</v>
      </c>
      <c r="C760" s="50" t="s">
        <v>187</v>
      </c>
      <c r="D760" s="49" t="e">
        <f>#REF!</f>
        <v>#REF!</v>
      </c>
      <c r="E760" s="5">
        <v>1.72</v>
      </c>
      <c r="F760" s="5" t="e">
        <f t="shared" si="33"/>
        <v>#REF!</v>
      </c>
      <c r="G760" s="5" t="e">
        <f>F760*#REF!</f>
        <v>#REF!</v>
      </c>
      <c r="H760" s="131" t="e">
        <f>G760*#REF!</f>
        <v>#REF!</v>
      </c>
      <c r="I760" s="132" t="e">
        <f>G760*#REF!</f>
        <v>#REF!</v>
      </c>
    </row>
    <row r="761" spans="1:9" ht="42.75" customHeight="1" x14ac:dyDescent="0.2">
      <c r="A761" s="33" t="s">
        <v>147</v>
      </c>
      <c r="B761" s="7" t="s">
        <v>693</v>
      </c>
      <c r="C761" s="50" t="s">
        <v>187</v>
      </c>
      <c r="D761" s="49" t="e">
        <f>#REF!</f>
        <v>#REF!</v>
      </c>
      <c r="E761" s="5">
        <v>3.6</v>
      </c>
      <c r="F761" s="5" t="e">
        <f t="shared" si="33"/>
        <v>#REF!</v>
      </c>
      <c r="G761" s="5" t="e">
        <f>F761*#REF!</f>
        <v>#REF!</v>
      </c>
      <c r="H761" s="131" t="e">
        <f>G761*#REF!</f>
        <v>#REF!</v>
      </c>
      <c r="I761" s="132" t="e">
        <f>G761*#REF!</f>
        <v>#REF!</v>
      </c>
    </row>
    <row r="762" spans="1:9" ht="23.25" customHeight="1" x14ac:dyDescent="0.2">
      <c r="A762" s="257" t="s">
        <v>904</v>
      </c>
      <c r="B762" s="248" t="s">
        <v>905</v>
      </c>
      <c r="C762" s="16" t="s">
        <v>341</v>
      </c>
      <c r="D762" s="49" t="e">
        <f>#REF!</f>
        <v>#REF!</v>
      </c>
      <c r="E762" s="49">
        <v>1.8</v>
      </c>
      <c r="F762" s="5" t="e">
        <f t="shared" si="33"/>
        <v>#REF!</v>
      </c>
      <c r="G762" s="311" t="e">
        <f>(F762+F763)*#REF!</f>
        <v>#REF!</v>
      </c>
      <c r="H762" s="313" t="e">
        <f>G762*#REF!</f>
        <v>#REF!</v>
      </c>
      <c r="I762" s="324" t="e">
        <f>G762*#REF!</f>
        <v>#REF!</v>
      </c>
    </row>
    <row r="763" spans="1:9" ht="23.25" customHeight="1" x14ac:dyDescent="0.2">
      <c r="A763" s="258"/>
      <c r="B763" s="250"/>
      <c r="C763" s="16" t="s">
        <v>187</v>
      </c>
      <c r="D763" s="49" t="e">
        <f>#REF!</f>
        <v>#REF!</v>
      </c>
      <c r="E763" s="49">
        <v>1.8</v>
      </c>
      <c r="F763" s="5" t="e">
        <f t="shared" si="33"/>
        <v>#REF!</v>
      </c>
      <c r="G763" s="312"/>
      <c r="H763" s="315"/>
      <c r="I763" s="331"/>
    </row>
    <row r="764" spans="1:9" ht="37.5" customHeight="1" x14ac:dyDescent="0.2">
      <c r="A764" s="33" t="s">
        <v>872</v>
      </c>
      <c r="B764" s="6" t="s">
        <v>587</v>
      </c>
      <c r="C764" s="50" t="s">
        <v>341</v>
      </c>
      <c r="D764" s="5" t="e">
        <f>#REF!</f>
        <v>#REF!</v>
      </c>
      <c r="E764" s="5">
        <v>1.1000000000000001</v>
      </c>
      <c r="F764" s="5" t="e">
        <f t="shared" si="33"/>
        <v>#REF!</v>
      </c>
      <c r="G764" s="5" t="e">
        <f>F764*#REF!</f>
        <v>#REF!</v>
      </c>
      <c r="H764" s="131" t="e">
        <f>G764*#REF!</f>
        <v>#REF!</v>
      </c>
      <c r="I764" s="132" t="e">
        <f>G764*#REF!</f>
        <v>#REF!</v>
      </c>
    </row>
    <row r="765" spans="1:9" ht="37.5" customHeight="1" x14ac:dyDescent="0.2">
      <c r="A765" s="39" t="s">
        <v>24</v>
      </c>
      <c r="B765" s="6" t="s">
        <v>227</v>
      </c>
      <c r="C765" s="50" t="s">
        <v>341</v>
      </c>
      <c r="D765" s="5" t="e">
        <f>#REF!</f>
        <v>#REF!</v>
      </c>
      <c r="E765" s="5">
        <v>1.6</v>
      </c>
      <c r="F765" s="5" t="e">
        <f t="shared" si="33"/>
        <v>#REF!</v>
      </c>
      <c r="G765" s="5" t="e">
        <f>F765*#REF!</f>
        <v>#REF!</v>
      </c>
      <c r="H765" s="131" t="e">
        <f>G765*#REF!</f>
        <v>#REF!</v>
      </c>
      <c r="I765" s="132" t="e">
        <f>G765*#REF!</f>
        <v>#REF!</v>
      </c>
    </row>
    <row r="766" spans="1:9" ht="48" customHeight="1" x14ac:dyDescent="0.2">
      <c r="A766" s="33" t="s">
        <v>623</v>
      </c>
      <c r="B766" s="6" t="s">
        <v>831</v>
      </c>
      <c r="C766" s="50" t="s">
        <v>341</v>
      </c>
      <c r="D766" s="5" t="e">
        <f>#REF!</f>
        <v>#REF!</v>
      </c>
      <c r="E766" s="5">
        <v>3.2</v>
      </c>
      <c r="F766" s="5" t="e">
        <f t="shared" si="33"/>
        <v>#REF!</v>
      </c>
      <c r="G766" s="5" t="e">
        <f>F766*#REF!</f>
        <v>#REF!</v>
      </c>
      <c r="H766" s="131" t="e">
        <f>G766*#REF!</f>
        <v>#REF!</v>
      </c>
      <c r="I766" s="132" t="e">
        <f>G766*#REF!</f>
        <v>#REF!</v>
      </c>
    </row>
    <row r="767" spans="1:9" ht="45" customHeight="1" x14ac:dyDescent="0.2">
      <c r="A767" s="33" t="s">
        <v>828</v>
      </c>
      <c r="B767" s="7" t="s">
        <v>647</v>
      </c>
      <c r="C767" s="50" t="s">
        <v>341</v>
      </c>
      <c r="D767" s="5" t="e">
        <f>#REF!</f>
        <v>#REF!</v>
      </c>
      <c r="E767" s="5">
        <v>5.62</v>
      </c>
      <c r="F767" s="5" t="e">
        <f t="shared" si="33"/>
        <v>#REF!</v>
      </c>
      <c r="G767" s="5" t="e">
        <f>F767*#REF!</f>
        <v>#REF!</v>
      </c>
      <c r="H767" s="131" t="e">
        <f>G767*#REF!</f>
        <v>#REF!</v>
      </c>
      <c r="I767" s="132" t="e">
        <f>G767*#REF!</f>
        <v>#REF!</v>
      </c>
    </row>
    <row r="768" spans="1:9" ht="34.5" customHeight="1" x14ac:dyDescent="0.2">
      <c r="A768" s="33" t="s">
        <v>191</v>
      </c>
      <c r="B768" s="7" t="s">
        <v>647</v>
      </c>
      <c r="C768" s="50" t="s">
        <v>341</v>
      </c>
      <c r="D768" s="5" t="e">
        <f>#REF!</f>
        <v>#REF!</v>
      </c>
      <c r="E768" s="5">
        <v>5.04</v>
      </c>
      <c r="F768" s="5" t="e">
        <f t="shared" si="33"/>
        <v>#REF!</v>
      </c>
      <c r="G768" s="5" t="e">
        <f>F768*#REF!</f>
        <v>#REF!</v>
      </c>
      <c r="H768" s="131" t="e">
        <f>G768*#REF!</f>
        <v>#REF!</v>
      </c>
      <c r="I768" s="132" t="e">
        <f>G768*#REF!</f>
        <v>#REF!</v>
      </c>
    </row>
    <row r="769" spans="1:9" ht="35.25" customHeight="1" x14ac:dyDescent="0.2">
      <c r="A769" s="239" t="s">
        <v>270</v>
      </c>
      <c r="B769" s="248" t="s">
        <v>185</v>
      </c>
      <c r="C769" s="16" t="s">
        <v>187</v>
      </c>
      <c r="D769" s="49" t="e">
        <f>#REF!</f>
        <v>#REF!</v>
      </c>
      <c r="E769" s="49">
        <v>1.37</v>
      </c>
      <c r="F769" s="5" t="e">
        <f t="shared" si="33"/>
        <v>#REF!</v>
      </c>
      <c r="G769" s="311" t="e">
        <f>(F769+F770)*#REF!</f>
        <v>#REF!</v>
      </c>
      <c r="H769" s="313" t="e">
        <f>G769*#REF!</f>
        <v>#REF!</v>
      </c>
      <c r="I769" s="324" t="e">
        <f>G769*#REF!</f>
        <v>#REF!</v>
      </c>
    </row>
    <row r="770" spans="1:9" ht="35.25" customHeight="1" x14ac:dyDescent="0.2">
      <c r="A770" s="241"/>
      <c r="B770" s="250"/>
      <c r="C770" s="16" t="s">
        <v>303</v>
      </c>
      <c r="D770" s="49" t="e">
        <f>#REF!</f>
        <v>#REF!</v>
      </c>
      <c r="E770" s="49">
        <v>1.37</v>
      </c>
      <c r="F770" s="5" t="e">
        <f t="shared" si="33"/>
        <v>#REF!</v>
      </c>
      <c r="G770" s="312"/>
      <c r="H770" s="315"/>
      <c r="I770" s="331"/>
    </row>
    <row r="771" spans="1:9" ht="21.75" customHeight="1" x14ac:dyDescent="0.2">
      <c r="A771" s="239" t="s">
        <v>742</v>
      </c>
      <c r="B771" s="248" t="s">
        <v>185</v>
      </c>
      <c r="C771" s="16" t="s">
        <v>341</v>
      </c>
      <c r="D771" s="49" t="e">
        <f>#REF!</f>
        <v>#REF!</v>
      </c>
      <c r="E771" s="49">
        <v>1.37</v>
      </c>
      <c r="F771" s="5" t="e">
        <f t="shared" si="33"/>
        <v>#REF!</v>
      </c>
      <c r="G771" s="311" t="e">
        <f>(F771+F772)*#REF!</f>
        <v>#REF!</v>
      </c>
      <c r="H771" s="313" t="e">
        <f>G771*#REF!</f>
        <v>#REF!</v>
      </c>
      <c r="I771" s="324" t="e">
        <f>G771*#REF!</f>
        <v>#REF!</v>
      </c>
    </row>
    <row r="772" spans="1:9" ht="21" customHeight="1" x14ac:dyDescent="0.2">
      <c r="A772" s="241"/>
      <c r="B772" s="250"/>
      <c r="C772" s="16" t="s">
        <v>187</v>
      </c>
      <c r="D772" s="49" t="e">
        <f>#REF!</f>
        <v>#REF!</v>
      </c>
      <c r="E772" s="49">
        <v>1.37</v>
      </c>
      <c r="F772" s="5" t="e">
        <f t="shared" si="33"/>
        <v>#REF!</v>
      </c>
      <c r="G772" s="312"/>
      <c r="H772" s="315"/>
      <c r="I772" s="331"/>
    </row>
    <row r="773" spans="1:9" ht="39.75" customHeight="1" x14ac:dyDescent="0.2">
      <c r="A773" s="39" t="s">
        <v>387</v>
      </c>
      <c r="B773" s="6" t="s">
        <v>185</v>
      </c>
      <c r="C773" s="50" t="s">
        <v>341</v>
      </c>
      <c r="D773" s="5" t="e">
        <f>#REF!</f>
        <v>#REF!</v>
      </c>
      <c r="E773" s="5">
        <v>2.74</v>
      </c>
      <c r="F773" s="5" t="e">
        <f t="shared" si="33"/>
        <v>#REF!</v>
      </c>
      <c r="G773" s="5" t="e">
        <f>F773*#REF!</f>
        <v>#REF!</v>
      </c>
      <c r="H773" s="131" t="e">
        <f>G773*#REF!</f>
        <v>#REF!</v>
      </c>
      <c r="I773" s="132" t="e">
        <f>G773*#REF!</f>
        <v>#REF!</v>
      </c>
    </row>
    <row r="774" spans="1:9" ht="21.75" customHeight="1" x14ac:dyDescent="0.2">
      <c r="A774" s="239" t="s">
        <v>743</v>
      </c>
      <c r="B774" s="248" t="s">
        <v>729</v>
      </c>
      <c r="C774" s="16" t="s">
        <v>187</v>
      </c>
      <c r="D774" s="49" t="e">
        <f>#REF!</f>
        <v>#REF!</v>
      </c>
      <c r="E774" s="49">
        <v>1.65</v>
      </c>
      <c r="F774" s="5" t="e">
        <f t="shared" si="33"/>
        <v>#REF!</v>
      </c>
      <c r="G774" s="311" t="e">
        <f>(F774+F775)*#REF!</f>
        <v>#REF!</v>
      </c>
      <c r="H774" s="313" t="e">
        <f>G774*#REF!</f>
        <v>#REF!</v>
      </c>
      <c r="I774" s="324" t="e">
        <f>G774*#REF!</f>
        <v>#REF!</v>
      </c>
    </row>
    <row r="775" spans="1:9" ht="21.75" customHeight="1" x14ac:dyDescent="0.2">
      <c r="A775" s="241"/>
      <c r="B775" s="250"/>
      <c r="C775" s="16" t="s">
        <v>303</v>
      </c>
      <c r="D775" s="49" t="e">
        <f>#REF!</f>
        <v>#REF!</v>
      </c>
      <c r="E775" s="49">
        <v>1.65</v>
      </c>
      <c r="F775" s="5" t="e">
        <f t="shared" si="33"/>
        <v>#REF!</v>
      </c>
      <c r="G775" s="312"/>
      <c r="H775" s="315"/>
      <c r="I775" s="331"/>
    </row>
    <row r="776" spans="1:9" ht="21.75" customHeight="1" x14ac:dyDescent="0.2">
      <c r="A776" s="239" t="s">
        <v>374</v>
      </c>
      <c r="B776" s="248" t="s">
        <v>729</v>
      </c>
      <c r="C776" s="16" t="s">
        <v>341</v>
      </c>
      <c r="D776" s="49" t="e">
        <f>#REF!</f>
        <v>#REF!</v>
      </c>
      <c r="E776" s="49">
        <v>1.65</v>
      </c>
      <c r="F776" s="5" t="e">
        <f t="shared" si="33"/>
        <v>#REF!</v>
      </c>
      <c r="G776" s="311" t="e">
        <f>(F776+F777)*#REF!</f>
        <v>#REF!</v>
      </c>
      <c r="H776" s="313" t="e">
        <f>G776*#REF!</f>
        <v>#REF!</v>
      </c>
      <c r="I776" s="324" t="e">
        <f>G776*#REF!</f>
        <v>#REF!</v>
      </c>
    </row>
    <row r="777" spans="1:9" ht="21.75" customHeight="1" x14ac:dyDescent="0.2">
      <c r="A777" s="241"/>
      <c r="B777" s="250"/>
      <c r="C777" s="16" t="s">
        <v>187</v>
      </c>
      <c r="D777" s="49" t="e">
        <f>#REF!</f>
        <v>#REF!</v>
      </c>
      <c r="E777" s="49">
        <v>1.65</v>
      </c>
      <c r="F777" s="5" t="e">
        <f t="shared" si="33"/>
        <v>#REF!</v>
      </c>
      <c r="G777" s="312"/>
      <c r="H777" s="315"/>
      <c r="I777" s="331"/>
    </row>
    <row r="778" spans="1:9" ht="33.75" customHeight="1" x14ac:dyDescent="0.2">
      <c r="A778" s="39" t="s">
        <v>388</v>
      </c>
      <c r="B778" s="6" t="s">
        <v>729</v>
      </c>
      <c r="C778" s="50" t="s">
        <v>341</v>
      </c>
      <c r="D778" s="5" t="e">
        <f>#REF!</f>
        <v>#REF!</v>
      </c>
      <c r="E778" s="5">
        <v>3.3</v>
      </c>
      <c r="F778" s="5" t="e">
        <f t="shared" si="33"/>
        <v>#REF!</v>
      </c>
      <c r="G778" s="5" t="e">
        <f>F778*#REF!</f>
        <v>#REF!</v>
      </c>
      <c r="H778" s="131" t="e">
        <f>G778*#REF!</f>
        <v>#REF!</v>
      </c>
      <c r="I778" s="132" t="e">
        <f>G778*#REF!</f>
        <v>#REF!</v>
      </c>
    </row>
    <row r="779" spans="1:9" ht="33.75" customHeight="1" x14ac:dyDescent="0.2">
      <c r="A779" s="39" t="s">
        <v>834</v>
      </c>
      <c r="B779" s="6" t="s">
        <v>120</v>
      </c>
      <c r="C779" s="50" t="s">
        <v>341</v>
      </c>
      <c r="D779" s="5" t="e">
        <f>#REF!</f>
        <v>#REF!</v>
      </c>
      <c r="E779" s="5">
        <v>2.74</v>
      </c>
      <c r="F779" s="5" t="e">
        <f t="shared" si="33"/>
        <v>#REF!</v>
      </c>
      <c r="G779" s="5" t="e">
        <f>F779*#REF!</f>
        <v>#REF!</v>
      </c>
      <c r="H779" s="131" t="e">
        <f>G779*#REF!</f>
        <v>#REF!</v>
      </c>
      <c r="I779" s="132" t="e">
        <f>G779*#REF!</f>
        <v>#REF!</v>
      </c>
    </row>
    <row r="780" spans="1:9" ht="39.75" customHeight="1" x14ac:dyDescent="0.2">
      <c r="A780" s="33" t="s">
        <v>440</v>
      </c>
      <c r="B780" s="6"/>
      <c r="C780" s="50"/>
      <c r="D780" s="5"/>
      <c r="E780" s="5"/>
      <c r="F780" s="5"/>
      <c r="G780" s="5"/>
      <c r="H780" s="131"/>
      <c r="I780" s="132"/>
    </row>
    <row r="781" spans="1:9" ht="14.25" customHeight="1" x14ac:dyDescent="0.2">
      <c r="A781" s="251" t="s">
        <v>126</v>
      </c>
      <c r="B781" s="248" t="s">
        <v>729</v>
      </c>
      <c r="C781" s="16" t="s">
        <v>187</v>
      </c>
      <c r="D781" s="49" t="e">
        <f>#REF!</f>
        <v>#REF!</v>
      </c>
      <c r="E781" s="49">
        <v>5.9</v>
      </c>
      <c r="F781" s="5" t="e">
        <f t="shared" ref="F781:F788" si="34">D781*E781</f>
        <v>#REF!</v>
      </c>
      <c r="G781" s="311" t="e">
        <f>(F781+F782)*#REF!</f>
        <v>#REF!</v>
      </c>
      <c r="H781" s="313" t="e">
        <f>G781*#REF!</f>
        <v>#REF!</v>
      </c>
      <c r="I781" s="324" t="e">
        <f>G781*#REF!</f>
        <v>#REF!</v>
      </c>
    </row>
    <row r="782" spans="1:9" ht="14.25" customHeight="1" x14ac:dyDescent="0.2">
      <c r="A782" s="253"/>
      <c r="B782" s="250"/>
      <c r="C782" s="16" t="s">
        <v>303</v>
      </c>
      <c r="D782" s="49" t="e">
        <f>#REF!</f>
        <v>#REF!</v>
      </c>
      <c r="E782" s="49">
        <v>5.9</v>
      </c>
      <c r="F782" s="5" t="e">
        <f t="shared" si="34"/>
        <v>#REF!</v>
      </c>
      <c r="G782" s="312"/>
      <c r="H782" s="315"/>
      <c r="I782" s="331"/>
    </row>
    <row r="783" spans="1:9" ht="14.25" customHeight="1" x14ac:dyDescent="0.2">
      <c r="A783" s="248" t="s">
        <v>1012</v>
      </c>
      <c r="B783" s="248" t="s">
        <v>729</v>
      </c>
      <c r="C783" s="16" t="s">
        <v>187</v>
      </c>
      <c r="D783" s="49" t="e">
        <f>#REF!</f>
        <v>#REF!</v>
      </c>
      <c r="E783" s="49">
        <v>9</v>
      </c>
      <c r="F783" s="5" t="e">
        <f t="shared" si="34"/>
        <v>#REF!</v>
      </c>
      <c r="G783" s="311" t="e">
        <f>(F783+F784)*#REF!</f>
        <v>#REF!</v>
      </c>
      <c r="H783" s="313" t="e">
        <f>G783*#REF!</f>
        <v>#REF!</v>
      </c>
      <c r="I783" s="324" t="e">
        <f>G783*#REF!</f>
        <v>#REF!</v>
      </c>
    </row>
    <row r="784" spans="1:9" ht="14.25" customHeight="1" x14ac:dyDescent="0.2">
      <c r="A784" s="250"/>
      <c r="B784" s="250"/>
      <c r="C784" s="16" t="s">
        <v>303</v>
      </c>
      <c r="D784" s="49" t="e">
        <f>#REF!</f>
        <v>#REF!</v>
      </c>
      <c r="E784" s="49">
        <v>9</v>
      </c>
      <c r="F784" s="5" t="e">
        <f t="shared" si="34"/>
        <v>#REF!</v>
      </c>
      <c r="G784" s="312"/>
      <c r="H784" s="315"/>
      <c r="I784" s="331"/>
    </row>
    <row r="785" spans="1:9" ht="14.25" customHeight="1" x14ac:dyDescent="0.2">
      <c r="A785" s="248" t="s">
        <v>1013</v>
      </c>
      <c r="B785" s="248" t="s">
        <v>729</v>
      </c>
      <c r="C785" s="16" t="s">
        <v>187</v>
      </c>
      <c r="D785" s="49" t="e">
        <f>#REF!</f>
        <v>#REF!</v>
      </c>
      <c r="E785" s="49">
        <v>11.88</v>
      </c>
      <c r="F785" s="5" t="e">
        <f t="shared" si="34"/>
        <v>#REF!</v>
      </c>
      <c r="G785" s="311" t="e">
        <f>(F785+F786)*#REF!</f>
        <v>#REF!</v>
      </c>
      <c r="H785" s="313" t="e">
        <f>G785*#REF!</f>
        <v>#REF!</v>
      </c>
      <c r="I785" s="324" t="e">
        <f>G785*#REF!</f>
        <v>#REF!</v>
      </c>
    </row>
    <row r="786" spans="1:9" ht="14.25" customHeight="1" x14ac:dyDescent="0.2">
      <c r="A786" s="250"/>
      <c r="B786" s="250"/>
      <c r="C786" s="16" t="s">
        <v>303</v>
      </c>
      <c r="D786" s="49" t="e">
        <f>#REF!</f>
        <v>#REF!</v>
      </c>
      <c r="E786" s="49">
        <v>11.88</v>
      </c>
      <c r="F786" s="5" t="e">
        <f t="shared" si="34"/>
        <v>#REF!</v>
      </c>
      <c r="G786" s="312"/>
      <c r="H786" s="315"/>
      <c r="I786" s="331"/>
    </row>
    <row r="787" spans="1:9" ht="14.25" customHeight="1" x14ac:dyDescent="0.2">
      <c r="A787" s="251" t="s">
        <v>125</v>
      </c>
      <c r="B787" s="248" t="s">
        <v>729</v>
      </c>
      <c r="C787" s="16" t="s">
        <v>187</v>
      </c>
      <c r="D787" s="49" t="e">
        <f>#REF!</f>
        <v>#REF!</v>
      </c>
      <c r="E787" s="49">
        <v>14.4</v>
      </c>
      <c r="F787" s="5" t="e">
        <f t="shared" si="34"/>
        <v>#REF!</v>
      </c>
      <c r="G787" s="311" t="e">
        <f>(F787+F788)*#REF!</f>
        <v>#REF!</v>
      </c>
      <c r="H787" s="313" t="e">
        <f>G787*#REF!</f>
        <v>#REF!</v>
      </c>
      <c r="I787" s="324" t="e">
        <f>G787*#REF!</f>
        <v>#REF!</v>
      </c>
    </row>
    <row r="788" spans="1:9" ht="14.25" customHeight="1" x14ac:dyDescent="0.2">
      <c r="A788" s="252"/>
      <c r="B788" s="250"/>
      <c r="C788" s="99" t="s">
        <v>303</v>
      </c>
      <c r="D788" s="11" t="e">
        <f>#REF!</f>
        <v>#REF!</v>
      </c>
      <c r="E788" s="11">
        <v>14.4</v>
      </c>
      <c r="F788" s="27" t="e">
        <f t="shared" si="34"/>
        <v>#REF!</v>
      </c>
      <c r="G788" s="332"/>
      <c r="H788" s="314"/>
      <c r="I788" s="325"/>
    </row>
    <row r="789" spans="1:9" ht="30" customHeight="1" x14ac:dyDescent="0.2">
      <c r="A789" s="46" t="s">
        <v>52</v>
      </c>
      <c r="B789" s="13"/>
      <c r="C789" s="95"/>
      <c r="D789" s="15"/>
      <c r="E789" s="15"/>
      <c r="F789" s="14"/>
      <c r="G789" s="14"/>
      <c r="H789" s="146"/>
      <c r="I789" s="146"/>
    </row>
    <row r="790" spans="1:9" ht="41.25" customHeight="1" x14ac:dyDescent="0.2">
      <c r="A790" s="33" t="s">
        <v>477</v>
      </c>
      <c r="B790" s="6"/>
      <c r="C790" s="16"/>
      <c r="D790" s="49"/>
      <c r="E790" s="49"/>
      <c r="F790" s="5"/>
      <c r="G790" s="5"/>
      <c r="H790" s="131"/>
      <c r="I790" s="132"/>
    </row>
    <row r="791" spans="1:9" ht="14.25" customHeight="1" x14ac:dyDescent="0.2">
      <c r="A791" s="251" t="s">
        <v>126</v>
      </c>
      <c r="B791" s="248" t="s">
        <v>729</v>
      </c>
      <c r="C791" s="16" t="s">
        <v>341</v>
      </c>
      <c r="D791" s="49" t="e">
        <f>#REF!</f>
        <v>#REF!</v>
      </c>
      <c r="E791" s="49">
        <v>5.9</v>
      </c>
      <c r="F791" s="5" t="e">
        <f t="shared" ref="F791:F798" si="35">D791*E791</f>
        <v>#REF!</v>
      </c>
      <c r="G791" s="311" t="e">
        <f>(F791+F792)*#REF!</f>
        <v>#REF!</v>
      </c>
      <c r="H791" s="313" t="e">
        <f>G791*#REF!</f>
        <v>#REF!</v>
      </c>
      <c r="I791" s="324" t="e">
        <f>G791*#REF!</f>
        <v>#REF!</v>
      </c>
    </row>
    <row r="792" spans="1:9" ht="14.25" customHeight="1" x14ac:dyDescent="0.2">
      <c r="A792" s="253"/>
      <c r="B792" s="250"/>
      <c r="C792" s="16" t="s">
        <v>187</v>
      </c>
      <c r="D792" s="49" t="e">
        <f>#REF!</f>
        <v>#REF!</v>
      </c>
      <c r="E792" s="49">
        <v>5.9</v>
      </c>
      <c r="F792" s="5" t="e">
        <f t="shared" si="35"/>
        <v>#REF!</v>
      </c>
      <c r="G792" s="312"/>
      <c r="H792" s="315"/>
      <c r="I792" s="331"/>
    </row>
    <row r="793" spans="1:9" ht="14.25" customHeight="1" x14ac:dyDescent="0.2">
      <c r="A793" s="248" t="s">
        <v>1012</v>
      </c>
      <c r="B793" s="248" t="s">
        <v>729</v>
      </c>
      <c r="C793" s="16" t="s">
        <v>341</v>
      </c>
      <c r="D793" s="49" t="e">
        <f>#REF!</f>
        <v>#REF!</v>
      </c>
      <c r="E793" s="49">
        <v>9</v>
      </c>
      <c r="F793" s="5" t="e">
        <f t="shared" si="35"/>
        <v>#REF!</v>
      </c>
      <c r="G793" s="311" t="e">
        <f>(F793+F794)*#REF!</f>
        <v>#REF!</v>
      </c>
      <c r="H793" s="313" t="e">
        <f>G793*#REF!</f>
        <v>#REF!</v>
      </c>
      <c r="I793" s="324" t="e">
        <f>G793*#REF!</f>
        <v>#REF!</v>
      </c>
    </row>
    <row r="794" spans="1:9" ht="14.25" customHeight="1" x14ac:dyDescent="0.2">
      <c r="A794" s="250"/>
      <c r="B794" s="250"/>
      <c r="C794" s="16" t="s">
        <v>187</v>
      </c>
      <c r="D794" s="49" t="e">
        <f>#REF!</f>
        <v>#REF!</v>
      </c>
      <c r="E794" s="49">
        <v>9</v>
      </c>
      <c r="F794" s="5" t="e">
        <f t="shared" si="35"/>
        <v>#REF!</v>
      </c>
      <c r="G794" s="312"/>
      <c r="H794" s="315"/>
      <c r="I794" s="331"/>
    </row>
    <row r="795" spans="1:9" ht="14.25" customHeight="1" x14ac:dyDescent="0.2">
      <c r="A795" s="248" t="s">
        <v>1013</v>
      </c>
      <c r="B795" s="248" t="s">
        <v>729</v>
      </c>
      <c r="C795" s="16" t="s">
        <v>341</v>
      </c>
      <c r="D795" s="49" t="e">
        <f>#REF!</f>
        <v>#REF!</v>
      </c>
      <c r="E795" s="49">
        <v>11.88</v>
      </c>
      <c r="F795" s="5" t="e">
        <f t="shared" si="35"/>
        <v>#REF!</v>
      </c>
      <c r="G795" s="311" t="e">
        <f>(F795+F796)*#REF!</f>
        <v>#REF!</v>
      </c>
      <c r="H795" s="313" t="e">
        <f>G795*#REF!</f>
        <v>#REF!</v>
      </c>
      <c r="I795" s="324" t="e">
        <f>G795*#REF!</f>
        <v>#REF!</v>
      </c>
    </row>
    <row r="796" spans="1:9" ht="14.25" customHeight="1" x14ac:dyDescent="0.2">
      <c r="A796" s="250"/>
      <c r="B796" s="250"/>
      <c r="C796" s="16" t="s">
        <v>187</v>
      </c>
      <c r="D796" s="49" t="e">
        <f>#REF!</f>
        <v>#REF!</v>
      </c>
      <c r="E796" s="49">
        <v>11.88</v>
      </c>
      <c r="F796" s="5" t="e">
        <f t="shared" si="35"/>
        <v>#REF!</v>
      </c>
      <c r="G796" s="312"/>
      <c r="H796" s="315"/>
      <c r="I796" s="331"/>
    </row>
    <row r="797" spans="1:9" ht="14.25" customHeight="1" x14ac:dyDescent="0.2">
      <c r="A797" s="251" t="s">
        <v>125</v>
      </c>
      <c r="B797" s="248" t="s">
        <v>729</v>
      </c>
      <c r="C797" s="16" t="s">
        <v>341</v>
      </c>
      <c r="D797" s="49" t="e">
        <f>#REF!</f>
        <v>#REF!</v>
      </c>
      <c r="E797" s="49">
        <v>14.4</v>
      </c>
      <c r="F797" s="5" t="e">
        <f t="shared" si="35"/>
        <v>#REF!</v>
      </c>
      <c r="G797" s="311" t="e">
        <f>(F797+F798)*#REF!</f>
        <v>#REF!</v>
      </c>
      <c r="H797" s="313" t="e">
        <f>G797*#REF!</f>
        <v>#REF!</v>
      </c>
      <c r="I797" s="324" t="e">
        <f>G797*#REF!</f>
        <v>#REF!</v>
      </c>
    </row>
    <row r="798" spans="1:9" ht="14.25" customHeight="1" x14ac:dyDescent="0.2">
      <c r="A798" s="252"/>
      <c r="B798" s="250"/>
      <c r="C798" s="99" t="s">
        <v>187</v>
      </c>
      <c r="D798" s="11" t="e">
        <f>#REF!</f>
        <v>#REF!</v>
      </c>
      <c r="E798" s="11">
        <v>14.4</v>
      </c>
      <c r="F798" s="27" t="e">
        <f t="shared" si="35"/>
        <v>#REF!</v>
      </c>
      <c r="G798" s="332"/>
      <c r="H798" s="314"/>
      <c r="I798" s="325"/>
    </row>
    <row r="799" spans="1:9" ht="27.75" customHeight="1" x14ac:dyDescent="0.2">
      <c r="A799" s="46" t="s">
        <v>52</v>
      </c>
      <c r="B799" s="13"/>
      <c r="C799" s="95"/>
      <c r="D799" s="15"/>
      <c r="E799" s="15"/>
      <c r="F799" s="14"/>
      <c r="G799" s="14"/>
      <c r="H799" s="146"/>
      <c r="I799" s="146"/>
    </row>
    <row r="800" spans="1:9" ht="40.5" customHeight="1" x14ac:dyDescent="0.2">
      <c r="A800" s="33" t="s">
        <v>866</v>
      </c>
      <c r="B800" s="6"/>
      <c r="C800" s="16"/>
      <c r="D800" s="49"/>
      <c r="E800" s="49"/>
      <c r="F800" s="5"/>
      <c r="G800" s="5"/>
      <c r="H800" s="131"/>
      <c r="I800" s="132"/>
    </row>
    <row r="801" spans="1:9" ht="24" customHeight="1" x14ac:dyDescent="0.2">
      <c r="A801" s="7" t="s">
        <v>126</v>
      </c>
      <c r="B801" s="6" t="s">
        <v>729</v>
      </c>
      <c r="C801" s="50" t="s">
        <v>341</v>
      </c>
      <c r="D801" s="5" t="e">
        <f>#REF!</f>
        <v>#REF!</v>
      </c>
      <c r="E801" s="5">
        <v>11.8</v>
      </c>
      <c r="F801" s="5" t="e">
        <f>D801*E801</f>
        <v>#REF!</v>
      </c>
      <c r="G801" s="5" t="e">
        <f>F801*#REF!</f>
        <v>#REF!</v>
      </c>
      <c r="H801" s="131" t="e">
        <f>G801*#REF!</f>
        <v>#REF!</v>
      </c>
      <c r="I801" s="132" t="e">
        <f>G801*#REF!</f>
        <v>#REF!</v>
      </c>
    </row>
    <row r="802" spans="1:9" ht="24" customHeight="1" x14ac:dyDescent="0.2">
      <c r="A802" s="6" t="s">
        <v>1012</v>
      </c>
      <c r="B802" s="6" t="s">
        <v>729</v>
      </c>
      <c r="C802" s="50" t="s">
        <v>341</v>
      </c>
      <c r="D802" s="5" t="e">
        <f>#REF!</f>
        <v>#REF!</v>
      </c>
      <c r="E802" s="5">
        <v>18</v>
      </c>
      <c r="F802" s="5" t="e">
        <f>D802*E802</f>
        <v>#REF!</v>
      </c>
      <c r="G802" s="5" t="e">
        <f>F802*#REF!</f>
        <v>#REF!</v>
      </c>
      <c r="H802" s="131" t="e">
        <f>G802*#REF!</f>
        <v>#REF!</v>
      </c>
      <c r="I802" s="132" t="e">
        <f>G802*#REF!</f>
        <v>#REF!</v>
      </c>
    </row>
    <row r="803" spans="1:9" ht="24" customHeight="1" x14ac:dyDescent="0.2">
      <c r="A803" s="6" t="s">
        <v>1013</v>
      </c>
      <c r="B803" s="6" t="s">
        <v>729</v>
      </c>
      <c r="C803" s="50" t="s">
        <v>341</v>
      </c>
      <c r="D803" s="5" t="e">
        <f>#REF!</f>
        <v>#REF!</v>
      </c>
      <c r="E803" s="5">
        <v>23.76</v>
      </c>
      <c r="F803" s="5" t="e">
        <f>D803*E803</f>
        <v>#REF!</v>
      </c>
      <c r="G803" s="5" t="e">
        <f>F803*#REF!</f>
        <v>#REF!</v>
      </c>
      <c r="H803" s="131" t="e">
        <f>G803*#REF!</f>
        <v>#REF!</v>
      </c>
      <c r="I803" s="132" t="e">
        <f>G803*#REF!</f>
        <v>#REF!</v>
      </c>
    </row>
    <row r="804" spans="1:9" ht="24" customHeight="1" x14ac:dyDescent="0.2">
      <c r="A804" s="38" t="s">
        <v>109</v>
      </c>
      <c r="B804" s="6" t="s">
        <v>729</v>
      </c>
      <c r="C804" s="52" t="s">
        <v>341</v>
      </c>
      <c r="D804" s="27" t="e">
        <f>#REF!</f>
        <v>#REF!</v>
      </c>
      <c r="E804" s="27">
        <v>28.8</v>
      </c>
      <c r="F804" s="27" t="e">
        <f>D804*E804</f>
        <v>#REF!</v>
      </c>
      <c r="G804" s="27" t="e">
        <f>F804*#REF!</f>
        <v>#REF!</v>
      </c>
      <c r="H804" s="133" t="e">
        <f>G804*#REF!</f>
        <v>#REF!</v>
      </c>
      <c r="I804" s="134" t="e">
        <f>G804*#REF!</f>
        <v>#REF!</v>
      </c>
    </row>
    <row r="805" spans="1:9" ht="31.5" customHeight="1" x14ac:dyDescent="0.2">
      <c r="A805" s="46" t="s">
        <v>53</v>
      </c>
      <c r="B805" s="13"/>
      <c r="C805" s="95"/>
      <c r="D805" s="15"/>
      <c r="E805" s="15"/>
      <c r="F805" s="14"/>
      <c r="G805" s="14"/>
      <c r="H805" s="146"/>
      <c r="I805" s="146"/>
    </row>
    <row r="806" spans="1:9" ht="18.75" customHeight="1" x14ac:dyDescent="0.2">
      <c r="A806" s="239" t="s">
        <v>441</v>
      </c>
      <c r="B806" s="248" t="s">
        <v>729</v>
      </c>
      <c r="C806" s="16" t="s">
        <v>187</v>
      </c>
      <c r="D806" s="49" t="e">
        <f>#REF!</f>
        <v>#REF!</v>
      </c>
      <c r="E806" s="49">
        <v>1.3</v>
      </c>
      <c r="F806" s="5" t="e">
        <f>D806*E806</f>
        <v>#REF!</v>
      </c>
      <c r="G806" s="311" t="e">
        <f>(F806+F807)*#REF!</f>
        <v>#REF!</v>
      </c>
      <c r="H806" s="313" t="e">
        <f>G806*#REF!</f>
        <v>#REF!</v>
      </c>
      <c r="I806" s="324" t="e">
        <f>G806*#REF!</f>
        <v>#REF!</v>
      </c>
    </row>
    <row r="807" spans="1:9" ht="18.75" customHeight="1" x14ac:dyDescent="0.2">
      <c r="A807" s="240"/>
      <c r="B807" s="249"/>
      <c r="C807" s="99" t="s">
        <v>303</v>
      </c>
      <c r="D807" s="11" t="e">
        <f>#REF!</f>
        <v>#REF!</v>
      </c>
      <c r="E807" s="11">
        <v>1.3</v>
      </c>
      <c r="F807" s="27" t="e">
        <f>D807*E807</f>
        <v>#REF!</v>
      </c>
      <c r="G807" s="332"/>
      <c r="H807" s="314"/>
      <c r="I807" s="325"/>
    </row>
    <row r="808" spans="1:9" ht="36.75" customHeight="1" x14ac:dyDescent="0.2">
      <c r="A808" s="259" t="s">
        <v>938</v>
      </c>
      <c r="B808" s="276"/>
      <c r="C808" s="95"/>
      <c r="D808" s="15"/>
      <c r="E808" s="15"/>
      <c r="F808" s="14"/>
      <c r="G808" s="14"/>
      <c r="H808" s="146"/>
      <c r="I808" s="146"/>
    </row>
    <row r="809" spans="1:9" ht="21" customHeight="1" x14ac:dyDescent="0.2">
      <c r="A809" s="240" t="s">
        <v>442</v>
      </c>
      <c r="B809" s="249" t="s">
        <v>729</v>
      </c>
      <c r="C809" s="96" t="s">
        <v>341</v>
      </c>
      <c r="D809" s="10" t="e">
        <f>#REF!</f>
        <v>#REF!</v>
      </c>
      <c r="E809" s="10">
        <v>1.3</v>
      </c>
      <c r="F809" s="31" t="e">
        <f t="shared" ref="F809:F835" si="36">D809*E809</f>
        <v>#REF!</v>
      </c>
      <c r="G809" s="332" t="e">
        <f>(F809+F810)*#REF!</f>
        <v>#REF!</v>
      </c>
      <c r="H809" s="314" t="e">
        <f>G809*#REF!</f>
        <v>#REF!</v>
      </c>
      <c r="I809" s="325" t="e">
        <f>G809*#REF!</f>
        <v>#REF!</v>
      </c>
    </row>
    <row r="810" spans="1:9" ht="21" customHeight="1" x14ac:dyDescent="0.2">
      <c r="A810" s="241"/>
      <c r="B810" s="250"/>
      <c r="C810" s="16" t="s">
        <v>187</v>
      </c>
      <c r="D810" s="49" t="e">
        <f>#REF!</f>
        <v>#REF!</v>
      </c>
      <c r="E810" s="49">
        <v>1.3</v>
      </c>
      <c r="F810" s="5" t="e">
        <f t="shared" si="36"/>
        <v>#REF!</v>
      </c>
      <c r="G810" s="312"/>
      <c r="H810" s="315"/>
      <c r="I810" s="331"/>
    </row>
    <row r="811" spans="1:9" ht="26.25" customHeight="1" x14ac:dyDescent="0.2">
      <c r="A811" s="33" t="s">
        <v>787</v>
      </c>
      <c r="B811" s="6" t="s">
        <v>729</v>
      </c>
      <c r="C811" s="50" t="s">
        <v>341</v>
      </c>
      <c r="D811" s="5" t="e">
        <f>#REF!</f>
        <v>#REF!</v>
      </c>
      <c r="E811" s="5">
        <v>2.6</v>
      </c>
      <c r="F811" s="5" t="e">
        <f t="shared" si="36"/>
        <v>#REF!</v>
      </c>
      <c r="G811" s="5" t="e">
        <f>F811*#REF!</f>
        <v>#REF!</v>
      </c>
      <c r="H811" s="131" t="e">
        <f>G811*#REF!</f>
        <v>#REF!</v>
      </c>
      <c r="I811" s="132" t="e">
        <f>G811*#REF!</f>
        <v>#REF!</v>
      </c>
    </row>
    <row r="812" spans="1:9" ht="19.5" customHeight="1" x14ac:dyDescent="0.2">
      <c r="A812" s="239" t="s">
        <v>375</v>
      </c>
      <c r="B812" s="248" t="s">
        <v>186</v>
      </c>
      <c r="C812" s="16" t="s">
        <v>341</v>
      </c>
      <c r="D812" s="49" t="e">
        <f>#REF!</f>
        <v>#REF!</v>
      </c>
      <c r="E812" s="49">
        <v>0.93</v>
      </c>
      <c r="F812" s="5" t="e">
        <f t="shared" si="36"/>
        <v>#REF!</v>
      </c>
      <c r="G812" s="311" t="e">
        <f>(F812+F813)*#REF!</f>
        <v>#REF!</v>
      </c>
      <c r="H812" s="313" t="e">
        <f>G812*#REF!</f>
        <v>#REF!</v>
      </c>
      <c r="I812" s="324" t="e">
        <f>G812*#REF!</f>
        <v>#REF!</v>
      </c>
    </row>
    <row r="813" spans="1:9" ht="19.5" customHeight="1" x14ac:dyDescent="0.2">
      <c r="A813" s="241"/>
      <c r="B813" s="250"/>
      <c r="C813" s="16" t="s">
        <v>187</v>
      </c>
      <c r="D813" s="49" t="e">
        <f>#REF!</f>
        <v>#REF!</v>
      </c>
      <c r="E813" s="49">
        <v>0.94</v>
      </c>
      <c r="F813" s="5" t="e">
        <f t="shared" si="36"/>
        <v>#REF!</v>
      </c>
      <c r="G813" s="312"/>
      <c r="H813" s="315"/>
      <c r="I813" s="331"/>
    </row>
    <row r="814" spans="1:9" ht="19.5" customHeight="1" x14ac:dyDescent="0.2">
      <c r="A814" s="239" t="s">
        <v>193</v>
      </c>
      <c r="B814" s="248" t="s">
        <v>186</v>
      </c>
      <c r="C814" s="16" t="s">
        <v>341</v>
      </c>
      <c r="D814" s="49" t="e">
        <f>#REF!</f>
        <v>#REF!</v>
      </c>
      <c r="E814" s="49">
        <v>2.2999999999999998</v>
      </c>
      <c r="F814" s="5" t="e">
        <f t="shared" si="36"/>
        <v>#REF!</v>
      </c>
      <c r="G814" s="311" t="e">
        <f>(F814+F815)*#REF!</f>
        <v>#REF!</v>
      </c>
      <c r="H814" s="313" t="e">
        <f>G814*#REF!</f>
        <v>#REF!</v>
      </c>
      <c r="I814" s="324" t="e">
        <f>G814*#REF!</f>
        <v>#REF!</v>
      </c>
    </row>
    <row r="815" spans="1:9" ht="18" customHeight="1" x14ac:dyDescent="0.2">
      <c r="A815" s="241"/>
      <c r="B815" s="250"/>
      <c r="C815" s="16" t="s">
        <v>187</v>
      </c>
      <c r="D815" s="49" t="e">
        <f>#REF!</f>
        <v>#REF!</v>
      </c>
      <c r="E815" s="49">
        <v>2.2999999999999998</v>
      </c>
      <c r="F815" s="5" t="e">
        <f t="shared" si="36"/>
        <v>#REF!</v>
      </c>
      <c r="G815" s="312"/>
      <c r="H815" s="315"/>
      <c r="I815" s="331"/>
    </row>
    <row r="816" spans="1:9" ht="20.25" customHeight="1" x14ac:dyDescent="0.2">
      <c r="A816" s="239" t="s">
        <v>582</v>
      </c>
      <c r="B816" s="248" t="s">
        <v>186</v>
      </c>
      <c r="C816" s="16" t="s">
        <v>341</v>
      </c>
      <c r="D816" s="49" t="e">
        <f>#REF!</f>
        <v>#REF!</v>
      </c>
      <c r="E816" s="49">
        <v>2</v>
      </c>
      <c r="F816" s="5" t="e">
        <f t="shared" si="36"/>
        <v>#REF!</v>
      </c>
      <c r="G816" s="311" t="e">
        <f>(F816+F817)*#REF!</f>
        <v>#REF!</v>
      </c>
      <c r="H816" s="313" t="e">
        <f>G816*#REF!</f>
        <v>#REF!</v>
      </c>
      <c r="I816" s="324" t="e">
        <f>G816*#REF!</f>
        <v>#REF!</v>
      </c>
    </row>
    <row r="817" spans="1:9" ht="20.25" customHeight="1" x14ac:dyDescent="0.2">
      <c r="A817" s="241"/>
      <c r="B817" s="250"/>
      <c r="C817" s="16" t="s">
        <v>187</v>
      </c>
      <c r="D817" s="49" t="e">
        <f>#REF!</f>
        <v>#REF!</v>
      </c>
      <c r="E817" s="49">
        <v>2</v>
      </c>
      <c r="F817" s="5" t="e">
        <f t="shared" si="36"/>
        <v>#REF!</v>
      </c>
      <c r="G817" s="312"/>
      <c r="H817" s="315"/>
      <c r="I817" s="331"/>
    </row>
    <row r="818" spans="1:9" ht="20.25" customHeight="1" x14ac:dyDescent="0.2">
      <c r="A818" s="239" t="s">
        <v>788</v>
      </c>
      <c r="B818" s="248" t="s">
        <v>729</v>
      </c>
      <c r="C818" s="16" t="s">
        <v>341</v>
      </c>
      <c r="D818" s="49" t="e">
        <f>#REF!</f>
        <v>#REF!</v>
      </c>
      <c r="E818" s="49">
        <v>1.37</v>
      </c>
      <c r="F818" s="5" t="e">
        <f t="shared" si="36"/>
        <v>#REF!</v>
      </c>
      <c r="G818" s="311" t="e">
        <f>(F818+F819)*#REF!</f>
        <v>#REF!</v>
      </c>
      <c r="H818" s="313" t="e">
        <f>G818*#REF!</f>
        <v>#REF!</v>
      </c>
      <c r="I818" s="324" t="e">
        <f>G818*#REF!</f>
        <v>#REF!</v>
      </c>
    </row>
    <row r="819" spans="1:9" ht="20.25" customHeight="1" x14ac:dyDescent="0.2">
      <c r="A819" s="241"/>
      <c r="B819" s="250"/>
      <c r="C819" s="16" t="s">
        <v>187</v>
      </c>
      <c r="D819" s="49" t="e">
        <f>#REF!</f>
        <v>#REF!</v>
      </c>
      <c r="E819" s="49">
        <v>1.37</v>
      </c>
      <c r="F819" s="5" t="e">
        <f t="shared" si="36"/>
        <v>#REF!</v>
      </c>
      <c r="G819" s="312"/>
      <c r="H819" s="315"/>
      <c r="I819" s="331"/>
    </row>
    <row r="820" spans="1:9" ht="20.25" customHeight="1" x14ac:dyDescent="0.2">
      <c r="A820" s="239" t="s">
        <v>376</v>
      </c>
      <c r="B820" s="248" t="s">
        <v>729</v>
      </c>
      <c r="C820" s="50" t="s">
        <v>341</v>
      </c>
      <c r="D820" s="5" t="e">
        <f>#REF!</f>
        <v>#REF!</v>
      </c>
      <c r="E820" s="5">
        <v>2.73</v>
      </c>
      <c r="F820" s="5" t="e">
        <f t="shared" si="36"/>
        <v>#REF!</v>
      </c>
      <c r="G820" s="311" t="e">
        <f>(F820+F821)*#REF!</f>
        <v>#REF!</v>
      </c>
      <c r="H820" s="313" t="e">
        <f>G820*#REF!</f>
        <v>#REF!</v>
      </c>
      <c r="I820" s="324" t="e">
        <f>G820*#REF!</f>
        <v>#REF!</v>
      </c>
    </row>
    <row r="821" spans="1:9" ht="20.25" customHeight="1" x14ac:dyDescent="0.2">
      <c r="A821" s="241"/>
      <c r="B821" s="250"/>
      <c r="C821" s="50" t="s">
        <v>187</v>
      </c>
      <c r="D821" s="5" t="e">
        <f>#REF!</f>
        <v>#REF!</v>
      </c>
      <c r="E821" s="5">
        <v>2.74</v>
      </c>
      <c r="F821" s="5" t="e">
        <f t="shared" si="36"/>
        <v>#REF!</v>
      </c>
      <c r="G821" s="312"/>
      <c r="H821" s="315"/>
      <c r="I821" s="331"/>
    </row>
    <row r="822" spans="1:9" ht="32.25" customHeight="1" x14ac:dyDescent="0.2">
      <c r="A822" s="239" t="s">
        <v>377</v>
      </c>
      <c r="B822" s="248" t="s">
        <v>998</v>
      </c>
      <c r="C822" s="50" t="s">
        <v>296</v>
      </c>
      <c r="D822" s="5" t="e">
        <f>#REF!</f>
        <v>#REF!</v>
      </c>
      <c r="E822" s="5">
        <v>1.2</v>
      </c>
      <c r="F822" s="5" t="e">
        <f t="shared" si="36"/>
        <v>#REF!</v>
      </c>
      <c r="G822" s="311" t="e">
        <f>(F822+F823)*#REF!</f>
        <v>#REF!</v>
      </c>
      <c r="H822" s="313" t="e">
        <f>G822*#REF!</f>
        <v>#REF!</v>
      </c>
      <c r="I822" s="324" t="e">
        <f>G822*#REF!</f>
        <v>#REF!</v>
      </c>
    </row>
    <row r="823" spans="1:9" ht="20.25" customHeight="1" x14ac:dyDescent="0.2">
      <c r="A823" s="241"/>
      <c r="B823" s="250"/>
      <c r="C823" s="50" t="s">
        <v>303</v>
      </c>
      <c r="D823" s="5" t="e">
        <f>#REF!</f>
        <v>#REF!</v>
      </c>
      <c r="E823" s="5">
        <v>1.2</v>
      </c>
      <c r="F823" s="5" t="e">
        <f t="shared" si="36"/>
        <v>#REF!</v>
      </c>
      <c r="G823" s="312"/>
      <c r="H823" s="315"/>
      <c r="I823" s="331"/>
    </row>
    <row r="824" spans="1:9" ht="18" customHeight="1" x14ac:dyDescent="0.2">
      <c r="A824" s="257" t="s">
        <v>372</v>
      </c>
      <c r="B824" s="248" t="s">
        <v>373</v>
      </c>
      <c r="C824" s="50" t="s">
        <v>303</v>
      </c>
      <c r="D824" s="5" t="e">
        <f>#REF!</f>
        <v>#REF!</v>
      </c>
      <c r="E824" s="5">
        <v>0.92</v>
      </c>
      <c r="F824" s="5" t="e">
        <f t="shared" si="36"/>
        <v>#REF!</v>
      </c>
      <c r="G824" s="311" t="e">
        <f>(F824+F825)*#REF!</f>
        <v>#REF!</v>
      </c>
      <c r="H824" s="313" t="e">
        <f>G824*#REF!</f>
        <v>#REF!</v>
      </c>
      <c r="I824" s="324" t="e">
        <f>G824*#REF!</f>
        <v>#REF!</v>
      </c>
    </row>
    <row r="825" spans="1:9" ht="18" customHeight="1" x14ac:dyDescent="0.2">
      <c r="A825" s="258"/>
      <c r="B825" s="250"/>
      <c r="C825" s="50" t="s">
        <v>187</v>
      </c>
      <c r="D825" s="5" t="e">
        <f>#REF!</f>
        <v>#REF!</v>
      </c>
      <c r="E825" s="5">
        <v>0.93</v>
      </c>
      <c r="F825" s="5" t="e">
        <f t="shared" si="36"/>
        <v>#REF!</v>
      </c>
      <c r="G825" s="312"/>
      <c r="H825" s="315"/>
      <c r="I825" s="331"/>
    </row>
    <row r="826" spans="1:9" ht="18" customHeight="1" x14ac:dyDescent="0.2">
      <c r="A826" s="257" t="s">
        <v>648</v>
      </c>
      <c r="B826" s="248" t="s">
        <v>106</v>
      </c>
      <c r="C826" s="50" t="s">
        <v>303</v>
      </c>
      <c r="D826" s="5" t="e">
        <f>#REF!</f>
        <v>#REF!</v>
      </c>
      <c r="E826" s="5">
        <v>0.86</v>
      </c>
      <c r="F826" s="5" t="e">
        <f t="shared" si="36"/>
        <v>#REF!</v>
      </c>
      <c r="G826" s="311" t="e">
        <f>(F826+F827)*#REF!</f>
        <v>#REF!</v>
      </c>
      <c r="H826" s="313" t="e">
        <f>G826*#REF!</f>
        <v>#REF!</v>
      </c>
      <c r="I826" s="324" t="e">
        <f>G826*#REF!</f>
        <v>#REF!</v>
      </c>
    </row>
    <row r="827" spans="1:9" ht="18" customHeight="1" x14ac:dyDescent="0.2">
      <c r="A827" s="258"/>
      <c r="B827" s="250"/>
      <c r="C827" s="50" t="s">
        <v>187</v>
      </c>
      <c r="D827" s="5" t="e">
        <f>#REF!</f>
        <v>#REF!</v>
      </c>
      <c r="E827" s="5">
        <v>0.87</v>
      </c>
      <c r="F827" s="5" t="e">
        <f t="shared" si="36"/>
        <v>#REF!</v>
      </c>
      <c r="G827" s="312"/>
      <c r="H827" s="315"/>
      <c r="I827" s="331"/>
    </row>
    <row r="828" spans="1:9" ht="20.25" customHeight="1" x14ac:dyDescent="0.2">
      <c r="A828" s="239" t="s">
        <v>378</v>
      </c>
      <c r="B828" s="248" t="s">
        <v>106</v>
      </c>
      <c r="C828" s="50" t="s">
        <v>303</v>
      </c>
      <c r="D828" s="5" t="e">
        <f>#REF!</f>
        <v>#REF!</v>
      </c>
      <c r="E828" s="5">
        <v>0.86</v>
      </c>
      <c r="F828" s="5" t="e">
        <f t="shared" si="36"/>
        <v>#REF!</v>
      </c>
      <c r="G828" s="311" t="e">
        <f>(F828+F829)*#REF!</f>
        <v>#REF!</v>
      </c>
      <c r="H828" s="313" t="e">
        <f>G828*#REF!</f>
        <v>#REF!</v>
      </c>
      <c r="I828" s="324" t="e">
        <f>G828*#REF!</f>
        <v>#REF!</v>
      </c>
    </row>
    <row r="829" spans="1:9" ht="20.25" customHeight="1" x14ac:dyDescent="0.2">
      <c r="A829" s="241"/>
      <c r="B829" s="250"/>
      <c r="C829" s="50" t="s">
        <v>187</v>
      </c>
      <c r="D829" s="5" t="e">
        <f>#REF!</f>
        <v>#REF!</v>
      </c>
      <c r="E829" s="5">
        <v>0.87</v>
      </c>
      <c r="F829" s="5" t="e">
        <f t="shared" si="36"/>
        <v>#REF!</v>
      </c>
      <c r="G829" s="312"/>
      <c r="H829" s="315"/>
      <c r="I829" s="331"/>
    </row>
    <row r="830" spans="1:9" ht="20.25" customHeight="1" x14ac:dyDescent="0.2">
      <c r="A830" s="239" t="s">
        <v>877</v>
      </c>
      <c r="B830" s="248" t="s">
        <v>106</v>
      </c>
      <c r="C830" s="50" t="s">
        <v>303</v>
      </c>
      <c r="D830" s="5" t="e">
        <f>#REF!</f>
        <v>#REF!</v>
      </c>
      <c r="E830" s="5">
        <v>1.3</v>
      </c>
      <c r="F830" s="5" t="e">
        <f t="shared" si="36"/>
        <v>#REF!</v>
      </c>
      <c r="G830" s="311" t="e">
        <f>(F830+F831)*#REF!</f>
        <v>#REF!</v>
      </c>
      <c r="H830" s="313" t="e">
        <f>G830*#REF!</f>
        <v>#REF!</v>
      </c>
      <c r="I830" s="324" t="e">
        <f>G830*#REF!</f>
        <v>#REF!</v>
      </c>
    </row>
    <row r="831" spans="1:9" ht="20.25" customHeight="1" x14ac:dyDescent="0.2">
      <c r="A831" s="241"/>
      <c r="B831" s="250"/>
      <c r="C831" s="50" t="s">
        <v>187</v>
      </c>
      <c r="D831" s="5" t="e">
        <f>#REF!</f>
        <v>#REF!</v>
      </c>
      <c r="E831" s="5">
        <v>1.3</v>
      </c>
      <c r="F831" s="5" t="e">
        <f t="shared" si="36"/>
        <v>#REF!</v>
      </c>
      <c r="G831" s="312"/>
      <c r="H831" s="315"/>
      <c r="I831" s="331"/>
    </row>
    <row r="832" spans="1:9" ht="20.25" customHeight="1" x14ac:dyDescent="0.2">
      <c r="A832" s="239" t="s">
        <v>474</v>
      </c>
      <c r="B832" s="248" t="s">
        <v>106</v>
      </c>
      <c r="C832" s="50" t="s">
        <v>303</v>
      </c>
      <c r="D832" s="5" t="e">
        <f>#REF!</f>
        <v>#REF!</v>
      </c>
      <c r="E832" s="5">
        <v>2.2999999999999998</v>
      </c>
      <c r="F832" s="5" t="e">
        <f t="shared" si="36"/>
        <v>#REF!</v>
      </c>
      <c r="G832" s="311" t="e">
        <f>(F832+F833)*#REF!</f>
        <v>#REF!</v>
      </c>
      <c r="H832" s="313" t="e">
        <f>G832*#REF!</f>
        <v>#REF!</v>
      </c>
      <c r="I832" s="324" t="e">
        <f>G832*#REF!</f>
        <v>#REF!</v>
      </c>
    </row>
    <row r="833" spans="1:9" ht="20.25" customHeight="1" x14ac:dyDescent="0.2">
      <c r="A833" s="241"/>
      <c r="B833" s="250"/>
      <c r="C833" s="50" t="s">
        <v>187</v>
      </c>
      <c r="D833" s="5" t="e">
        <f>#REF!</f>
        <v>#REF!</v>
      </c>
      <c r="E833" s="5">
        <v>2.2999999999999998</v>
      </c>
      <c r="F833" s="5" t="e">
        <f t="shared" si="36"/>
        <v>#REF!</v>
      </c>
      <c r="G833" s="312"/>
      <c r="H833" s="315"/>
      <c r="I833" s="331"/>
    </row>
    <row r="834" spans="1:9" ht="22.5" customHeight="1" x14ac:dyDescent="0.2">
      <c r="A834" s="239" t="s">
        <v>676</v>
      </c>
      <c r="B834" s="248" t="s">
        <v>373</v>
      </c>
      <c r="C834" s="50" t="s">
        <v>303</v>
      </c>
      <c r="D834" s="5" t="e">
        <f>#REF!</f>
        <v>#REF!</v>
      </c>
      <c r="E834" s="5">
        <v>0.92</v>
      </c>
      <c r="F834" s="5" t="e">
        <f t="shared" si="36"/>
        <v>#REF!</v>
      </c>
      <c r="G834" s="311" t="e">
        <f>(F834+F835)*#REF!</f>
        <v>#REF!</v>
      </c>
      <c r="H834" s="313" t="e">
        <f>G834*#REF!</f>
        <v>#REF!</v>
      </c>
      <c r="I834" s="324" t="e">
        <f>G834*#REF!</f>
        <v>#REF!</v>
      </c>
    </row>
    <row r="835" spans="1:9" ht="22.5" customHeight="1" x14ac:dyDescent="0.2">
      <c r="A835" s="241"/>
      <c r="B835" s="250"/>
      <c r="C835" s="50" t="s">
        <v>187</v>
      </c>
      <c r="D835" s="5" t="e">
        <f>#REF!</f>
        <v>#REF!</v>
      </c>
      <c r="E835" s="5">
        <v>0.93</v>
      </c>
      <c r="F835" s="5" t="e">
        <f t="shared" si="36"/>
        <v>#REF!</v>
      </c>
      <c r="G835" s="312"/>
      <c r="H835" s="315"/>
      <c r="I835" s="331"/>
    </row>
    <row r="836" spans="1:9" ht="16.5" customHeight="1" x14ac:dyDescent="0.2">
      <c r="A836" s="40" t="s">
        <v>527</v>
      </c>
      <c r="B836" s="41"/>
      <c r="C836" s="101"/>
      <c r="D836" s="42"/>
      <c r="E836" s="42"/>
      <c r="F836" s="42"/>
      <c r="G836" s="42"/>
      <c r="H836" s="155"/>
      <c r="I836" s="155"/>
    </row>
    <row r="837" spans="1:9" ht="16.5" customHeight="1" x14ac:dyDescent="0.2">
      <c r="A837" s="342" t="s">
        <v>54</v>
      </c>
      <c r="B837" s="343"/>
      <c r="C837" s="343"/>
      <c r="D837" s="343"/>
      <c r="E837" s="343"/>
      <c r="F837" s="343"/>
      <c r="G837" s="343"/>
      <c r="H837" s="343"/>
      <c r="I837" s="343"/>
    </row>
    <row r="838" spans="1:9" ht="16.5" customHeight="1" x14ac:dyDescent="0.2">
      <c r="A838" s="338" t="s">
        <v>55</v>
      </c>
      <c r="B838" s="339"/>
      <c r="C838" s="339"/>
      <c r="D838" s="339"/>
      <c r="E838" s="339"/>
      <c r="F838" s="339"/>
      <c r="G838" s="339"/>
      <c r="H838" s="339"/>
      <c r="I838" s="339"/>
    </row>
    <row r="839" spans="1:9" ht="16.5" customHeight="1" x14ac:dyDescent="0.2">
      <c r="A839" s="22"/>
    </row>
    <row r="840" spans="1:9" ht="19.5" customHeight="1" x14ac:dyDescent="0.2">
      <c r="A840" s="1" t="s">
        <v>304</v>
      </c>
    </row>
    <row r="841" spans="1:9" ht="18" customHeight="1" x14ac:dyDescent="0.2">
      <c r="A841" s="257" t="s">
        <v>458</v>
      </c>
      <c r="B841" s="248" t="s">
        <v>528</v>
      </c>
      <c r="C841" s="16" t="s">
        <v>187</v>
      </c>
      <c r="D841" s="49" t="e">
        <f>#REF!</f>
        <v>#REF!</v>
      </c>
      <c r="E841" s="49">
        <v>1.22</v>
      </c>
      <c r="F841" s="5" t="e">
        <f t="shared" ref="F841:F853" si="37">D841*E841</f>
        <v>#REF!</v>
      </c>
      <c r="G841" s="311" t="e">
        <f>(F841+F842)*#REF!</f>
        <v>#REF!</v>
      </c>
      <c r="H841" s="313" t="e">
        <f>G841*#REF!</f>
        <v>#REF!</v>
      </c>
      <c r="I841" s="324" t="e">
        <f>G841*#REF!</f>
        <v>#REF!</v>
      </c>
    </row>
    <row r="842" spans="1:9" ht="18" customHeight="1" x14ac:dyDescent="0.2">
      <c r="A842" s="258"/>
      <c r="B842" s="250"/>
      <c r="C842" s="16" t="s">
        <v>303</v>
      </c>
      <c r="D842" s="49" t="e">
        <f>#REF!</f>
        <v>#REF!</v>
      </c>
      <c r="E842" s="49">
        <v>1.23</v>
      </c>
      <c r="F842" s="5" t="e">
        <f t="shared" si="37"/>
        <v>#REF!</v>
      </c>
      <c r="G842" s="312"/>
      <c r="H842" s="315"/>
      <c r="I842" s="331"/>
    </row>
    <row r="843" spans="1:9" ht="20.25" customHeight="1" x14ac:dyDescent="0.2">
      <c r="A843" s="257" t="s">
        <v>660</v>
      </c>
      <c r="B843" s="248" t="s">
        <v>528</v>
      </c>
      <c r="C843" s="16" t="s">
        <v>187</v>
      </c>
      <c r="D843" s="49" t="e">
        <f>#REF!</f>
        <v>#REF!</v>
      </c>
      <c r="E843" s="49">
        <v>1.75</v>
      </c>
      <c r="F843" s="5" t="e">
        <f t="shared" si="37"/>
        <v>#REF!</v>
      </c>
      <c r="G843" s="311" t="e">
        <f>(F843+F844)*#REF!</f>
        <v>#REF!</v>
      </c>
      <c r="H843" s="313" t="e">
        <f>G843*#REF!</f>
        <v>#REF!</v>
      </c>
      <c r="I843" s="324" t="e">
        <f>G843*#REF!</f>
        <v>#REF!</v>
      </c>
    </row>
    <row r="844" spans="1:9" ht="20.25" customHeight="1" x14ac:dyDescent="0.2">
      <c r="A844" s="258"/>
      <c r="B844" s="250"/>
      <c r="C844" s="16" t="s">
        <v>303</v>
      </c>
      <c r="D844" s="49" t="e">
        <f>#REF!</f>
        <v>#REF!</v>
      </c>
      <c r="E844" s="49">
        <v>1.75</v>
      </c>
      <c r="F844" s="5" t="e">
        <f t="shared" si="37"/>
        <v>#REF!</v>
      </c>
      <c r="G844" s="312"/>
      <c r="H844" s="315"/>
      <c r="I844" s="331"/>
    </row>
    <row r="845" spans="1:9" ht="31.5" customHeight="1" x14ac:dyDescent="0.2">
      <c r="A845" s="39" t="s">
        <v>715</v>
      </c>
      <c r="B845" s="6" t="s">
        <v>528</v>
      </c>
      <c r="C845" s="50" t="s">
        <v>341</v>
      </c>
      <c r="D845" s="5" t="e">
        <f>#REF!</f>
        <v>#REF!</v>
      </c>
      <c r="E845" s="5">
        <v>1.73</v>
      </c>
      <c r="F845" s="5" t="e">
        <f t="shared" si="37"/>
        <v>#REF!</v>
      </c>
      <c r="G845" s="5" t="e">
        <f>F845*#REF!</f>
        <v>#REF!</v>
      </c>
      <c r="H845" s="131" t="e">
        <f>G845*#REF!</f>
        <v>#REF!</v>
      </c>
      <c r="I845" s="132" t="e">
        <f>G845*#REF!</f>
        <v>#REF!</v>
      </c>
    </row>
    <row r="846" spans="1:9" ht="31.5" customHeight="1" x14ac:dyDescent="0.2">
      <c r="A846" s="39" t="s">
        <v>661</v>
      </c>
      <c r="B846" s="6" t="s">
        <v>528</v>
      </c>
      <c r="C846" s="50" t="s">
        <v>341</v>
      </c>
      <c r="D846" s="5" t="e">
        <f>#REF!</f>
        <v>#REF!</v>
      </c>
      <c r="E846" s="5">
        <v>2.74</v>
      </c>
      <c r="F846" s="5" t="e">
        <f t="shared" si="37"/>
        <v>#REF!</v>
      </c>
      <c r="G846" s="5" t="e">
        <f>F846*#REF!</f>
        <v>#REF!</v>
      </c>
      <c r="H846" s="131" t="e">
        <f>G846*#REF!</f>
        <v>#REF!</v>
      </c>
      <c r="I846" s="132" t="e">
        <f>G846*#REF!</f>
        <v>#REF!</v>
      </c>
    </row>
    <row r="847" spans="1:9" ht="20.25" customHeight="1" x14ac:dyDescent="0.2">
      <c r="A847" s="257" t="s">
        <v>716</v>
      </c>
      <c r="B847" s="248" t="s">
        <v>528</v>
      </c>
      <c r="C847" s="16" t="s">
        <v>187</v>
      </c>
      <c r="D847" s="49" t="e">
        <f>#REF!</f>
        <v>#REF!</v>
      </c>
      <c r="E847" s="49">
        <v>1.51</v>
      </c>
      <c r="F847" s="5" t="e">
        <f t="shared" si="37"/>
        <v>#REF!</v>
      </c>
      <c r="G847" s="311" t="e">
        <f>(F847+F848)*#REF!</f>
        <v>#REF!</v>
      </c>
      <c r="H847" s="313" t="e">
        <f>G847*#REF!</f>
        <v>#REF!</v>
      </c>
      <c r="I847" s="324" t="e">
        <f>G847*#REF!</f>
        <v>#REF!</v>
      </c>
    </row>
    <row r="848" spans="1:9" ht="20.25" customHeight="1" x14ac:dyDescent="0.2">
      <c r="A848" s="258"/>
      <c r="B848" s="250"/>
      <c r="C848" s="16" t="s">
        <v>303</v>
      </c>
      <c r="D848" s="49" t="e">
        <f>#REF!</f>
        <v>#REF!</v>
      </c>
      <c r="E848" s="49">
        <v>1.51</v>
      </c>
      <c r="F848" s="5" t="e">
        <f t="shared" si="37"/>
        <v>#REF!</v>
      </c>
      <c r="G848" s="312"/>
      <c r="H848" s="315"/>
      <c r="I848" s="331"/>
    </row>
    <row r="849" spans="1:9" ht="20.25" customHeight="1" x14ac:dyDescent="0.2">
      <c r="A849" s="257" t="s">
        <v>244</v>
      </c>
      <c r="B849" s="248" t="s">
        <v>528</v>
      </c>
      <c r="C849" s="16" t="s">
        <v>187</v>
      </c>
      <c r="D849" s="49" t="e">
        <f>#REF!</f>
        <v>#REF!</v>
      </c>
      <c r="E849" s="49">
        <v>2</v>
      </c>
      <c r="F849" s="5" t="e">
        <f t="shared" si="37"/>
        <v>#REF!</v>
      </c>
      <c r="G849" s="311" t="e">
        <f>(F849+F850)*#REF!</f>
        <v>#REF!</v>
      </c>
      <c r="H849" s="313" t="e">
        <f>G849*#REF!</f>
        <v>#REF!</v>
      </c>
      <c r="I849" s="324" t="e">
        <f>G849*#REF!</f>
        <v>#REF!</v>
      </c>
    </row>
    <row r="850" spans="1:9" ht="20.25" customHeight="1" x14ac:dyDescent="0.2">
      <c r="A850" s="258"/>
      <c r="B850" s="250"/>
      <c r="C850" s="16" t="s">
        <v>303</v>
      </c>
      <c r="D850" s="49" t="e">
        <f>#REF!</f>
        <v>#REF!</v>
      </c>
      <c r="E850" s="49">
        <v>2</v>
      </c>
      <c r="F850" s="5" t="e">
        <f t="shared" si="37"/>
        <v>#REF!</v>
      </c>
      <c r="G850" s="312"/>
      <c r="H850" s="315"/>
      <c r="I850" s="331"/>
    </row>
    <row r="851" spans="1:9" ht="25.5" customHeight="1" x14ac:dyDescent="0.2">
      <c r="A851" s="239" t="s">
        <v>670</v>
      </c>
      <c r="B851" s="248" t="s">
        <v>528</v>
      </c>
      <c r="C851" s="50" t="s">
        <v>341</v>
      </c>
      <c r="D851" s="5" t="e">
        <f>#REF!</f>
        <v>#REF!</v>
      </c>
      <c r="E851" s="49">
        <v>0.63</v>
      </c>
      <c r="F851" s="5" t="e">
        <f t="shared" si="37"/>
        <v>#REF!</v>
      </c>
      <c r="G851" s="311" t="e">
        <f>(F851+F852)*#REF!</f>
        <v>#REF!</v>
      </c>
      <c r="H851" s="313" t="e">
        <f>G851*#REF!</f>
        <v>#REF!</v>
      </c>
      <c r="I851" s="324" t="e">
        <f>G851*#REF!</f>
        <v>#REF!</v>
      </c>
    </row>
    <row r="852" spans="1:9" ht="20.25" customHeight="1" x14ac:dyDescent="0.2">
      <c r="A852" s="241"/>
      <c r="B852" s="250"/>
      <c r="C852" s="16" t="s">
        <v>187</v>
      </c>
      <c r="D852" s="49" t="e">
        <f>#REF!</f>
        <v>#REF!</v>
      </c>
      <c r="E852" s="49">
        <v>0.64</v>
      </c>
      <c r="F852" s="5" t="e">
        <f t="shared" si="37"/>
        <v>#REF!</v>
      </c>
      <c r="G852" s="312"/>
      <c r="H852" s="315"/>
      <c r="I852" s="331"/>
    </row>
    <row r="853" spans="1:9" ht="39.75" customHeight="1" x14ac:dyDescent="0.2">
      <c r="A853" s="33" t="s">
        <v>910</v>
      </c>
      <c r="B853" s="6" t="s">
        <v>528</v>
      </c>
      <c r="C853" s="50" t="s">
        <v>341</v>
      </c>
      <c r="D853" s="5" t="e">
        <f>#REF!</f>
        <v>#REF!</v>
      </c>
      <c r="E853" s="5">
        <v>1.27</v>
      </c>
      <c r="F853" s="5" t="e">
        <f t="shared" si="37"/>
        <v>#REF!</v>
      </c>
      <c r="G853" s="5" t="e">
        <f>F853*#REF!</f>
        <v>#REF!</v>
      </c>
      <c r="H853" s="131" t="e">
        <f>G853*#REF!</f>
        <v>#REF!</v>
      </c>
      <c r="I853" s="132" t="e">
        <f>G853*#REF!</f>
        <v>#REF!</v>
      </c>
    </row>
    <row r="854" spans="1:9" ht="39.75" customHeight="1" x14ac:dyDescent="0.2">
      <c r="A854" s="33" t="s">
        <v>1069</v>
      </c>
      <c r="B854" s="6"/>
      <c r="C854" s="50"/>
      <c r="D854" s="5"/>
      <c r="E854" s="5"/>
      <c r="F854" s="5"/>
      <c r="G854" s="5"/>
      <c r="H854" s="131"/>
      <c r="I854" s="132"/>
    </row>
    <row r="855" spans="1:9" ht="15" customHeight="1" x14ac:dyDescent="0.2">
      <c r="A855" s="251" t="s">
        <v>267</v>
      </c>
      <c r="B855" s="248" t="s">
        <v>120</v>
      </c>
      <c r="C855" s="50" t="s">
        <v>341</v>
      </c>
      <c r="D855" s="5" t="e">
        <f>#REF!</f>
        <v>#REF!</v>
      </c>
      <c r="E855" s="49">
        <v>0.47</v>
      </c>
      <c r="F855" s="5" t="e">
        <f t="shared" ref="F855:F873" si="38">D855*E855</f>
        <v>#REF!</v>
      </c>
      <c r="G855" s="311" t="e">
        <f>(F855+F856)*#REF!</f>
        <v>#REF!</v>
      </c>
      <c r="H855" s="313" t="e">
        <f>G855*#REF!</f>
        <v>#REF!</v>
      </c>
      <c r="I855" s="324" t="e">
        <f>G855*#REF!</f>
        <v>#REF!</v>
      </c>
    </row>
    <row r="856" spans="1:9" ht="15" customHeight="1" x14ac:dyDescent="0.2">
      <c r="A856" s="253"/>
      <c r="B856" s="250"/>
      <c r="C856" s="16" t="s">
        <v>187</v>
      </c>
      <c r="D856" s="49" t="e">
        <f>#REF!</f>
        <v>#REF!</v>
      </c>
      <c r="E856" s="49">
        <v>0.48</v>
      </c>
      <c r="F856" s="5" t="e">
        <f t="shared" si="38"/>
        <v>#REF!</v>
      </c>
      <c r="G856" s="312"/>
      <c r="H856" s="315"/>
      <c r="I856" s="331"/>
    </row>
    <row r="857" spans="1:9" ht="15" customHeight="1" x14ac:dyDescent="0.2">
      <c r="A857" s="248" t="s">
        <v>671</v>
      </c>
      <c r="B857" s="248" t="s">
        <v>120</v>
      </c>
      <c r="C857" s="50" t="s">
        <v>341</v>
      </c>
      <c r="D857" s="5" t="e">
        <f>#REF!</f>
        <v>#REF!</v>
      </c>
      <c r="E857" s="49">
        <v>1</v>
      </c>
      <c r="F857" s="5" t="e">
        <f t="shared" si="38"/>
        <v>#REF!</v>
      </c>
      <c r="G857" s="311" t="e">
        <f>(F857+F858)*#REF!</f>
        <v>#REF!</v>
      </c>
      <c r="H857" s="313" t="e">
        <f>G857*#REF!</f>
        <v>#REF!</v>
      </c>
      <c r="I857" s="324" t="e">
        <f>G857*#REF!</f>
        <v>#REF!</v>
      </c>
    </row>
    <row r="858" spans="1:9" ht="15" customHeight="1" x14ac:dyDescent="0.2">
      <c r="A858" s="250"/>
      <c r="B858" s="250"/>
      <c r="C858" s="16" t="s">
        <v>187</v>
      </c>
      <c r="D858" s="49" t="e">
        <f>#REF!</f>
        <v>#REF!</v>
      </c>
      <c r="E858" s="49">
        <v>1</v>
      </c>
      <c r="F858" s="5" t="e">
        <f t="shared" si="38"/>
        <v>#REF!</v>
      </c>
      <c r="G858" s="312"/>
      <c r="H858" s="315"/>
      <c r="I858" s="331"/>
    </row>
    <row r="859" spans="1:9" ht="15" customHeight="1" x14ac:dyDescent="0.2">
      <c r="A859" s="248" t="s">
        <v>672</v>
      </c>
      <c r="B859" s="248" t="s">
        <v>120</v>
      </c>
      <c r="C859" s="50" t="s">
        <v>341</v>
      </c>
      <c r="D859" s="5" t="e">
        <f>#REF!</f>
        <v>#REF!</v>
      </c>
      <c r="E859" s="49">
        <v>1.5</v>
      </c>
      <c r="F859" s="5" t="e">
        <f t="shared" si="38"/>
        <v>#REF!</v>
      </c>
      <c r="G859" s="311" t="e">
        <f>(F859+F860)*#REF!</f>
        <v>#REF!</v>
      </c>
      <c r="H859" s="313" t="e">
        <f>G859*#REF!</f>
        <v>#REF!</v>
      </c>
      <c r="I859" s="324" t="e">
        <f>G859*#REF!</f>
        <v>#REF!</v>
      </c>
    </row>
    <row r="860" spans="1:9" ht="15" customHeight="1" x14ac:dyDescent="0.2">
      <c r="A860" s="250"/>
      <c r="B860" s="250"/>
      <c r="C860" s="16" t="s">
        <v>187</v>
      </c>
      <c r="D860" s="49" t="e">
        <f>#REF!</f>
        <v>#REF!</v>
      </c>
      <c r="E860" s="49">
        <v>1.5</v>
      </c>
      <c r="F860" s="5" t="e">
        <f t="shared" si="38"/>
        <v>#REF!</v>
      </c>
      <c r="G860" s="312"/>
      <c r="H860" s="315"/>
      <c r="I860" s="331"/>
    </row>
    <row r="861" spans="1:9" ht="15" customHeight="1" x14ac:dyDescent="0.2">
      <c r="A861" s="248" t="s">
        <v>268</v>
      </c>
      <c r="B861" s="248" t="s">
        <v>120</v>
      </c>
      <c r="C861" s="50" t="s">
        <v>341</v>
      </c>
      <c r="D861" s="5" t="e">
        <f>#REF!</f>
        <v>#REF!</v>
      </c>
      <c r="E861" s="49">
        <v>1.87</v>
      </c>
      <c r="F861" s="5" t="e">
        <f t="shared" si="38"/>
        <v>#REF!</v>
      </c>
      <c r="G861" s="311" t="e">
        <f>(F861+F862)*#REF!</f>
        <v>#REF!</v>
      </c>
      <c r="H861" s="313" t="e">
        <f>G861*#REF!</f>
        <v>#REF!</v>
      </c>
      <c r="I861" s="324" t="e">
        <f>G861*#REF!</f>
        <v>#REF!</v>
      </c>
    </row>
    <row r="862" spans="1:9" ht="15" customHeight="1" x14ac:dyDescent="0.2">
      <c r="A862" s="250"/>
      <c r="B862" s="250"/>
      <c r="C862" s="16" t="s">
        <v>187</v>
      </c>
      <c r="D862" s="49" t="e">
        <f>#REF!</f>
        <v>#REF!</v>
      </c>
      <c r="E862" s="49">
        <v>1.87</v>
      </c>
      <c r="F862" s="5" t="e">
        <f t="shared" si="38"/>
        <v>#REF!</v>
      </c>
      <c r="G862" s="312"/>
      <c r="H862" s="315"/>
      <c r="I862" s="331"/>
    </row>
    <row r="863" spans="1:9" ht="24" customHeight="1" x14ac:dyDescent="0.2">
      <c r="A863" s="239" t="s">
        <v>908</v>
      </c>
      <c r="B863" s="248" t="s">
        <v>673</v>
      </c>
      <c r="C863" s="16" t="s">
        <v>187</v>
      </c>
      <c r="D863" s="49" t="e">
        <f>#REF!</f>
        <v>#REF!</v>
      </c>
      <c r="E863" s="49">
        <v>5.83</v>
      </c>
      <c r="F863" s="5" t="e">
        <f t="shared" si="38"/>
        <v>#REF!</v>
      </c>
      <c r="G863" s="311" t="e">
        <f>(F863+F864)*#REF!</f>
        <v>#REF!</v>
      </c>
      <c r="H863" s="313" t="e">
        <f>G863*#REF!</f>
        <v>#REF!</v>
      </c>
      <c r="I863" s="324" t="e">
        <f>G863*#REF!</f>
        <v>#REF!</v>
      </c>
    </row>
    <row r="864" spans="1:9" ht="24" customHeight="1" x14ac:dyDescent="0.2">
      <c r="A864" s="241"/>
      <c r="B864" s="250"/>
      <c r="C864" s="16" t="s">
        <v>303</v>
      </c>
      <c r="D864" s="49" t="e">
        <f>#REF!</f>
        <v>#REF!</v>
      </c>
      <c r="E864" s="49">
        <v>5.83</v>
      </c>
      <c r="F864" s="5" t="e">
        <f t="shared" si="38"/>
        <v>#REF!</v>
      </c>
      <c r="G864" s="312"/>
      <c r="H864" s="315"/>
      <c r="I864" s="331"/>
    </row>
    <row r="865" spans="1:9" ht="44.25" customHeight="1" x14ac:dyDescent="0.2">
      <c r="A865" s="33" t="s">
        <v>677</v>
      </c>
      <c r="B865" s="6" t="s">
        <v>673</v>
      </c>
      <c r="C865" s="50" t="s">
        <v>341</v>
      </c>
      <c r="D865" s="5" t="e">
        <f>#REF!</f>
        <v>#REF!</v>
      </c>
      <c r="E865" s="5">
        <v>11.66</v>
      </c>
      <c r="F865" s="5" t="e">
        <f t="shared" si="38"/>
        <v>#REF!</v>
      </c>
      <c r="G865" s="5" t="e">
        <f>F865*#REF!</f>
        <v>#REF!</v>
      </c>
      <c r="H865" s="131" t="e">
        <f>G865*#REF!</f>
        <v>#REF!</v>
      </c>
      <c r="I865" s="132" t="e">
        <f>G865*#REF!</f>
        <v>#REF!</v>
      </c>
    </row>
    <row r="866" spans="1:9" ht="21" customHeight="1" x14ac:dyDescent="0.2">
      <c r="A866" s="239" t="s">
        <v>781</v>
      </c>
      <c r="B866" s="248" t="s">
        <v>673</v>
      </c>
      <c r="C866" s="16" t="s">
        <v>187</v>
      </c>
      <c r="D866" s="49" t="e">
        <f>#REF!</f>
        <v>#REF!</v>
      </c>
      <c r="E866" s="49">
        <v>3.6</v>
      </c>
      <c r="F866" s="5" t="e">
        <f t="shared" si="38"/>
        <v>#REF!</v>
      </c>
      <c r="G866" s="311" t="e">
        <f>(F866+F867)*#REF!</f>
        <v>#REF!</v>
      </c>
      <c r="H866" s="313" t="e">
        <f>G866*#REF!</f>
        <v>#REF!</v>
      </c>
      <c r="I866" s="324" t="e">
        <f>G866*#REF!</f>
        <v>#REF!</v>
      </c>
    </row>
    <row r="867" spans="1:9" ht="21" customHeight="1" x14ac:dyDescent="0.2">
      <c r="A867" s="241"/>
      <c r="B867" s="250"/>
      <c r="C867" s="16" t="s">
        <v>303</v>
      </c>
      <c r="D867" s="49" t="e">
        <f>#REF!</f>
        <v>#REF!</v>
      </c>
      <c r="E867" s="49">
        <v>3.6</v>
      </c>
      <c r="F867" s="5" t="e">
        <f t="shared" si="38"/>
        <v>#REF!</v>
      </c>
      <c r="G867" s="312"/>
      <c r="H867" s="315"/>
      <c r="I867" s="331"/>
    </row>
    <row r="868" spans="1:9" ht="34.5" customHeight="1" x14ac:dyDescent="0.2">
      <c r="A868" s="33" t="s">
        <v>1048</v>
      </c>
      <c r="B868" s="6" t="s">
        <v>673</v>
      </c>
      <c r="C868" s="50" t="s">
        <v>341</v>
      </c>
      <c r="D868" s="5" t="e">
        <f>#REF!</f>
        <v>#REF!</v>
      </c>
      <c r="E868" s="5">
        <v>7.2</v>
      </c>
      <c r="F868" s="5" t="e">
        <f t="shared" si="38"/>
        <v>#REF!</v>
      </c>
      <c r="G868" s="5" t="e">
        <f>F868*#REF!</f>
        <v>#REF!</v>
      </c>
      <c r="H868" s="131" t="e">
        <f>G868*#REF!</f>
        <v>#REF!</v>
      </c>
      <c r="I868" s="132" t="e">
        <f>G868*#REF!</f>
        <v>#REF!</v>
      </c>
    </row>
    <row r="869" spans="1:9" ht="21" customHeight="1" x14ac:dyDescent="0.2">
      <c r="A869" s="239" t="s">
        <v>1049</v>
      </c>
      <c r="B869" s="248" t="s">
        <v>673</v>
      </c>
      <c r="C869" s="16" t="s">
        <v>187</v>
      </c>
      <c r="D869" s="49" t="e">
        <f>#REF!</f>
        <v>#REF!</v>
      </c>
      <c r="E869" s="49">
        <v>3.31</v>
      </c>
      <c r="F869" s="5" t="e">
        <f t="shared" si="38"/>
        <v>#REF!</v>
      </c>
      <c r="G869" s="311" t="e">
        <f>(F869+F870)*#REF!</f>
        <v>#REF!</v>
      </c>
      <c r="H869" s="313" t="e">
        <f>G869*#REF!</f>
        <v>#REF!</v>
      </c>
      <c r="I869" s="324" t="e">
        <f>G869*#REF!</f>
        <v>#REF!</v>
      </c>
    </row>
    <row r="870" spans="1:9" ht="21" customHeight="1" x14ac:dyDescent="0.2">
      <c r="A870" s="241"/>
      <c r="B870" s="250"/>
      <c r="C870" s="16" t="s">
        <v>303</v>
      </c>
      <c r="D870" s="49" t="e">
        <f>#REF!</f>
        <v>#REF!</v>
      </c>
      <c r="E870" s="49">
        <v>3.31</v>
      </c>
      <c r="F870" s="5" t="e">
        <f t="shared" si="38"/>
        <v>#REF!</v>
      </c>
      <c r="G870" s="312"/>
      <c r="H870" s="315"/>
      <c r="I870" s="331"/>
    </row>
    <row r="871" spans="1:9" ht="35.25" customHeight="1" x14ac:dyDescent="0.2">
      <c r="A871" s="33" t="s">
        <v>909</v>
      </c>
      <c r="B871" s="6" t="s">
        <v>673</v>
      </c>
      <c r="C871" s="50" t="s">
        <v>341</v>
      </c>
      <c r="D871" s="5" t="e">
        <f>#REF!</f>
        <v>#REF!</v>
      </c>
      <c r="E871" s="5">
        <v>6.62</v>
      </c>
      <c r="F871" s="5" t="e">
        <f t="shared" si="38"/>
        <v>#REF!</v>
      </c>
      <c r="G871" s="5" t="e">
        <f>F871*#REF!</f>
        <v>#REF!</v>
      </c>
      <c r="H871" s="131" t="e">
        <f>G871*#REF!</f>
        <v>#REF!</v>
      </c>
      <c r="I871" s="132" t="e">
        <f>G871*#REF!</f>
        <v>#REF!</v>
      </c>
    </row>
    <row r="872" spans="1:9" ht="20.25" customHeight="1" x14ac:dyDescent="0.2">
      <c r="A872" s="239" t="s">
        <v>799</v>
      </c>
      <c r="B872" s="248" t="s">
        <v>673</v>
      </c>
      <c r="C872" s="16" t="s">
        <v>187</v>
      </c>
      <c r="D872" s="49" t="e">
        <f>#REF!</f>
        <v>#REF!</v>
      </c>
      <c r="E872" s="49">
        <v>14.75</v>
      </c>
      <c r="F872" s="5" t="e">
        <f t="shared" si="38"/>
        <v>#REF!</v>
      </c>
      <c r="G872" s="311" t="e">
        <f>(F872+F873)*#REF!</f>
        <v>#REF!</v>
      </c>
      <c r="H872" s="313" t="e">
        <f>G872*#REF!</f>
        <v>#REF!</v>
      </c>
      <c r="I872" s="324" t="e">
        <f>G872*#REF!</f>
        <v>#REF!</v>
      </c>
    </row>
    <row r="873" spans="1:9" ht="20.25" customHeight="1" x14ac:dyDescent="0.2">
      <c r="A873" s="241"/>
      <c r="B873" s="250"/>
      <c r="C873" s="16" t="s">
        <v>303</v>
      </c>
      <c r="D873" s="49" t="e">
        <f>#REF!</f>
        <v>#REF!</v>
      </c>
      <c r="E873" s="49">
        <v>14.75</v>
      </c>
      <c r="F873" s="5" t="e">
        <f t="shared" si="38"/>
        <v>#REF!</v>
      </c>
      <c r="G873" s="312"/>
      <c r="H873" s="315"/>
      <c r="I873" s="331"/>
    </row>
    <row r="874" spans="1:9" ht="35.25" customHeight="1" x14ac:dyDescent="0.2">
      <c r="A874" s="33" t="s">
        <v>1133</v>
      </c>
      <c r="B874" s="6"/>
      <c r="C874" s="50"/>
      <c r="D874" s="5"/>
      <c r="E874" s="5"/>
      <c r="F874" s="5"/>
      <c r="G874" s="5"/>
      <c r="H874" s="131"/>
      <c r="I874" s="132"/>
    </row>
    <row r="875" spans="1:9" ht="15" customHeight="1" x14ac:dyDescent="0.2">
      <c r="A875" s="251" t="s">
        <v>267</v>
      </c>
      <c r="B875" s="248" t="s">
        <v>120</v>
      </c>
      <c r="C875" s="16" t="s">
        <v>341</v>
      </c>
      <c r="D875" s="49" t="e">
        <f>#REF!</f>
        <v>#REF!</v>
      </c>
      <c r="E875" s="49">
        <v>0.41</v>
      </c>
      <c r="F875" s="5" t="e">
        <f t="shared" ref="F875:F915" si="39">D875*E875</f>
        <v>#REF!</v>
      </c>
      <c r="G875" s="311" t="e">
        <f>(F875+F876)*#REF!</f>
        <v>#REF!</v>
      </c>
      <c r="H875" s="313" t="e">
        <f>G875*#REF!</f>
        <v>#REF!</v>
      </c>
      <c r="I875" s="324" t="e">
        <f>G875*#REF!</f>
        <v>#REF!</v>
      </c>
    </row>
    <row r="876" spans="1:9" ht="15" customHeight="1" x14ac:dyDescent="0.2">
      <c r="A876" s="253"/>
      <c r="B876" s="250"/>
      <c r="C876" s="16" t="s">
        <v>187</v>
      </c>
      <c r="D876" s="49" t="e">
        <f>#REF!</f>
        <v>#REF!</v>
      </c>
      <c r="E876" s="49">
        <v>0.41</v>
      </c>
      <c r="F876" s="5" t="e">
        <f t="shared" si="39"/>
        <v>#REF!</v>
      </c>
      <c r="G876" s="312"/>
      <c r="H876" s="315"/>
      <c r="I876" s="331"/>
    </row>
    <row r="877" spans="1:9" ht="15" customHeight="1" x14ac:dyDescent="0.2">
      <c r="A877" s="286" t="s">
        <v>671</v>
      </c>
      <c r="B877" s="248" t="s">
        <v>120</v>
      </c>
      <c r="C877" s="16" t="s">
        <v>341</v>
      </c>
      <c r="D877" s="49" t="e">
        <f>#REF!</f>
        <v>#REF!</v>
      </c>
      <c r="E877" s="75">
        <v>0.93</v>
      </c>
      <c r="F877" s="5" t="e">
        <f t="shared" si="39"/>
        <v>#REF!</v>
      </c>
      <c r="G877" s="311" t="e">
        <f>(F877+F878)*#REF!</f>
        <v>#REF!</v>
      </c>
      <c r="H877" s="313" t="e">
        <f>G877*#REF!</f>
        <v>#REF!</v>
      </c>
      <c r="I877" s="324" t="e">
        <f>G877*#REF!</f>
        <v>#REF!</v>
      </c>
    </row>
    <row r="878" spans="1:9" ht="15" customHeight="1" x14ac:dyDescent="0.2">
      <c r="A878" s="287"/>
      <c r="B878" s="250"/>
      <c r="C878" s="16" t="s">
        <v>187</v>
      </c>
      <c r="D878" s="49" t="e">
        <f>#REF!</f>
        <v>#REF!</v>
      </c>
      <c r="E878" s="75">
        <v>0.93</v>
      </c>
      <c r="F878" s="5" t="e">
        <f t="shared" si="39"/>
        <v>#REF!</v>
      </c>
      <c r="G878" s="312"/>
      <c r="H878" s="315"/>
      <c r="I878" s="331"/>
    </row>
    <row r="879" spans="1:9" ht="15" customHeight="1" x14ac:dyDescent="0.2">
      <c r="A879" s="286" t="s">
        <v>672</v>
      </c>
      <c r="B879" s="248" t="s">
        <v>120</v>
      </c>
      <c r="C879" s="16" t="s">
        <v>341</v>
      </c>
      <c r="D879" s="49" t="e">
        <f>#REF!</f>
        <v>#REF!</v>
      </c>
      <c r="E879" s="75">
        <v>1.37</v>
      </c>
      <c r="F879" s="5" t="e">
        <f t="shared" si="39"/>
        <v>#REF!</v>
      </c>
      <c r="G879" s="311" t="e">
        <f>(F879+F880)*#REF!</f>
        <v>#REF!</v>
      </c>
      <c r="H879" s="313" t="e">
        <f>G879*#REF!</f>
        <v>#REF!</v>
      </c>
      <c r="I879" s="324" t="e">
        <f>G879*#REF!</f>
        <v>#REF!</v>
      </c>
    </row>
    <row r="880" spans="1:9" ht="15" customHeight="1" x14ac:dyDescent="0.2">
      <c r="A880" s="287"/>
      <c r="B880" s="250"/>
      <c r="C880" s="16" t="s">
        <v>187</v>
      </c>
      <c r="D880" s="49" t="e">
        <f>#REF!</f>
        <v>#REF!</v>
      </c>
      <c r="E880" s="75">
        <v>1.37</v>
      </c>
      <c r="F880" s="5" t="e">
        <f t="shared" si="39"/>
        <v>#REF!</v>
      </c>
      <c r="G880" s="312"/>
      <c r="H880" s="315"/>
      <c r="I880" s="331"/>
    </row>
    <row r="881" spans="1:9" ht="15" customHeight="1" x14ac:dyDescent="0.2">
      <c r="A881" s="286" t="s">
        <v>268</v>
      </c>
      <c r="B881" s="248" t="s">
        <v>120</v>
      </c>
      <c r="C881" s="16" t="s">
        <v>341</v>
      </c>
      <c r="D881" s="49" t="e">
        <f>#REF!</f>
        <v>#REF!</v>
      </c>
      <c r="E881" s="75">
        <v>1.73</v>
      </c>
      <c r="F881" s="5" t="e">
        <f t="shared" si="39"/>
        <v>#REF!</v>
      </c>
      <c r="G881" s="311" t="e">
        <f>(F881+F882)*#REF!</f>
        <v>#REF!</v>
      </c>
      <c r="H881" s="313" t="e">
        <f>G881*#REF!</f>
        <v>#REF!</v>
      </c>
      <c r="I881" s="324" t="e">
        <f>G881*#REF!</f>
        <v>#REF!</v>
      </c>
    </row>
    <row r="882" spans="1:9" ht="15" customHeight="1" x14ac:dyDescent="0.2">
      <c r="A882" s="287"/>
      <c r="B882" s="250"/>
      <c r="C882" s="16" t="s">
        <v>187</v>
      </c>
      <c r="D882" s="49" t="e">
        <f>#REF!</f>
        <v>#REF!</v>
      </c>
      <c r="E882" s="75">
        <v>1.73</v>
      </c>
      <c r="F882" s="5" t="e">
        <f t="shared" si="39"/>
        <v>#REF!</v>
      </c>
      <c r="G882" s="312"/>
      <c r="H882" s="315"/>
      <c r="I882" s="331"/>
    </row>
    <row r="883" spans="1:9" ht="19.5" customHeight="1" x14ac:dyDescent="0.2">
      <c r="A883" s="239" t="s">
        <v>1050</v>
      </c>
      <c r="B883" s="248" t="s">
        <v>120</v>
      </c>
      <c r="C883" s="16" t="s">
        <v>341</v>
      </c>
      <c r="D883" s="49" t="e">
        <f>#REF!</f>
        <v>#REF!</v>
      </c>
      <c r="E883" s="49">
        <v>1.22</v>
      </c>
      <c r="F883" s="5" t="e">
        <f t="shared" si="39"/>
        <v>#REF!</v>
      </c>
      <c r="G883" s="311" t="e">
        <f>(F883+F884)*#REF!</f>
        <v>#REF!</v>
      </c>
      <c r="H883" s="313" t="e">
        <f>G883*#REF!</f>
        <v>#REF!</v>
      </c>
      <c r="I883" s="324" t="e">
        <f>G883*#REF!</f>
        <v>#REF!</v>
      </c>
    </row>
    <row r="884" spans="1:9" ht="19.5" customHeight="1" x14ac:dyDescent="0.2">
      <c r="A884" s="241"/>
      <c r="B884" s="250"/>
      <c r="C884" s="16" t="s">
        <v>187</v>
      </c>
      <c r="D884" s="49" t="e">
        <f>#REF!</f>
        <v>#REF!</v>
      </c>
      <c r="E884" s="49">
        <v>1.23</v>
      </c>
      <c r="F884" s="5" t="e">
        <f t="shared" si="39"/>
        <v>#REF!</v>
      </c>
      <c r="G884" s="312"/>
      <c r="H884" s="315"/>
      <c r="I884" s="331"/>
    </row>
    <row r="885" spans="1:9" ht="19.5" customHeight="1" x14ac:dyDescent="0.2">
      <c r="A885" s="257" t="s">
        <v>1093</v>
      </c>
      <c r="B885" s="248" t="s">
        <v>120</v>
      </c>
      <c r="C885" s="16" t="s">
        <v>341</v>
      </c>
      <c r="D885" s="49" t="e">
        <f>#REF!</f>
        <v>#REF!</v>
      </c>
      <c r="E885" s="49">
        <v>1.65</v>
      </c>
      <c r="F885" s="5" t="e">
        <f t="shared" si="39"/>
        <v>#REF!</v>
      </c>
      <c r="G885" s="311" t="e">
        <f>(F885+F886)*#REF!</f>
        <v>#REF!</v>
      </c>
      <c r="H885" s="313" t="e">
        <f>G885*#REF!</f>
        <v>#REF!</v>
      </c>
      <c r="I885" s="324" t="e">
        <f>G885*#REF!</f>
        <v>#REF!</v>
      </c>
    </row>
    <row r="886" spans="1:9" ht="19.5" customHeight="1" x14ac:dyDescent="0.2">
      <c r="A886" s="258"/>
      <c r="B886" s="250"/>
      <c r="C886" s="16" t="s">
        <v>187</v>
      </c>
      <c r="D886" s="49" t="e">
        <f>#REF!</f>
        <v>#REF!</v>
      </c>
      <c r="E886" s="49">
        <v>1.66</v>
      </c>
      <c r="F886" s="5" t="e">
        <f t="shared" si="39"/>
        <v>#REF!</v>
      </c>
      <c r="G886" s="312"/>
      <c r="H886" s="315"/>
      <c r="I886" s="331"/>
    </row>
    <row r="887" spans="1:9" ht="35.25" customHeight="1" x14ac:dyDescent="0.2">
      <c r="A887" s="33" t="s">
        <v>920</v>
      </c>
      <c r="B887" s="6" t="s">
        <v>120</v>
      </c>
      <c r="C887" s="50" t="s">
        <v>341</v>
      </c>
      <c r="D887" s="5" t="e">
        <f>#REF!</f>
        <v>#REF!</v>
      </c>
      <c r="E887" s="5">
        <v>4.46</v>
      </c>
      <c r="F887" s="5" t="e">
        <f t="shared" si="39"/>
        <v>#REF!</v>
      </c>
      <c r="G887" s="5" t="e">
        <f>F887*#REF!</f>
        <v>#REF!</v>
      </c>
      <c r="H887" s="131" t="e">
        <f>G887*#REF!</f>
        <v>#REF!</v>
      </c>
      <c r="I887" s="132" t="e">
        <f>G887*#REF!</f>
        <v>#REF!</v>
      </c>
    </row>
    <row r="888" spans="1:9" ht="19.5" customHeight="1" x14ac:dyDescent="0.2">
      <c r="A888" s="239" t="s">
        <v>265</v>
      </c>
      <c r="B888" s="248" t="s">
        <v>726</v>
      </c>
      <c r="C888" s="50" t="s">
        <v>187</v>
      </c>
      <c r="D888" s="49" t="e">
        <f>#REF!</f>
        <v>#REF!</v>
      </c>
      <c r="E888" s="5">
        <v>3.17</v>
      </c>
      <c r="F888" s="5" t="e">
        <f t="shared" si="39"/>
        <v>#REF!</v>
      </c>
      <c r="G888" s="311" t="e">
        <f>(F888+F889)*#REF!</f>
        <v>#REF!</v>
      </c>
      <c r="H888" s="313" t="e">
        <f>G888*#REF!</f>
        <v>#REF!</v>
      </c>
      <c r="I888" s="324" t="e">
        <f>G888*#REF!</f>
        <v>#REF!</v>
      </c>
    </row>
    <row r="889" spans="1:9" ht="19.5" customHeight="1" x14ac:dyDescent="0.2">
      <c r="A889" s="241"/>
      <c r="B889" s="250"/>
      <c r="C889" s="50" t="s">
        <v>303</v>
      </c>
      <c r="D889" s="5" t="e">
        <f>#REF!</f>
        <v>#REF!</v>
      </c>
      <c r="E889" s="5">
        <v>3.17</v>
      </c>
      <c r="F889" s="5" t="e">
        <f t="shared" si="39"/>
        <v>#REF!</v>
      </c>
      <c r="G889" s="312"/>
      <c r="H889" s="315"/>
      <c r="I889" s="331"/>
    </row>
    <row r="890" spans="1:9" ht="35.25" customHeight="1" x14ac:dyDescent="0.2">
      <c r="A890" s="33" t="s">
        <v>266</v>
      </c>
      <c r="B890" s="7" t="s">
        <v>1097</v>
      </c>
      <c r="C890" s="50" t="s">
        <v>341</v>
      </c>
      <c r="D890" s="5" t="e">
        <f>#REF!</f>
        <v>#REF!</v>
      </c>
      <c r="E890" s="5">
        <v>4.5999999999999996</v>
      </c>
      <c r="F890" s="5" t="e">
        <f t="shared" si="39"/>
        <v>#REF!</v>
      </c>
      <c r="G890" s="5" t="e">
        <f>F890*#REF!</f>
        <v>#REF!</v>
      </c>
      <c r="H890" s="131" t="e">
        <f>G890*#REF!</f>
        <v>#REF!</v>
      </c>
      <c r="I890" s="132" t="e">
        <f>G890*#REF!</f>
        <v>#REF!</v>
      </c>
    </row>
    <row r="891" spans="1:9" ht="33" customHeight="1" x14ac:dyDescent="0.2">
      <c r="A891" s="33" t="s">
        <v>382</v>
      </c>
      <c r="B891" s="7" t="s">
        <v>1097</v>
      </c>
      <c r="C891" s="50" t="s">
        <v>341</v>
      </c>
      <c r="D891" s="5" t="e">
        <f>#REF!</f>
        <v>#REF!</v>
      </c>
      <c r="E891" s="5">
        <v>3.8</v>
      </c>
      <c r="F891" s="5" t="e">
        <f t="shared" si="39"/>
        <v>#REF!</v>
      </c>
      <c r="G891" s="5" t="e">
        <f>F891*#REF!</f>
        <v>#REF!</v>
      </c>
      <c r="H891" s="131" t="e">
        <f>G891*#REF!</f>
        <v>#REF!</v>
      </c>
      <c r="I891" s="132" t="e">
        <f>G891*#REF!</f>
        <v>#REF!</v>
      </c>
    </row>
    <row r="892" spans="1:9" ht="32.25" customHeight="1" x14ac:dyDescent="0.2">
      <c r="A892" s="33" t="s">
        <v>1051</v>
      </c>
      <c r="B892" s="7" t="s">
        <v>1097</v>
      </c>
      <c r="C892" s="50" t="s">
        <v>341</v>
      </c>
      <c r="D892" s="5" t="e">
        <f>#REF!</f>
        <v>#REF!</v>
      </c>
      <c r="E892" s="5">
        <v>5</v>
      </c>
      <c r="F892" s="5" t="e">
        <f t="shared" si="39"/>
        <v>#REF!</v>
      </c>
      <c r="G892" s="5" t="e">
        <f>F892*#REF!</f>
        <v>#REF!</v>
      </c>
      <c r="H892" s="131" t="e">
        <f>G892*#REF!</f>
        <v>#REF!</v>
      </c>
      <c r="I892" s="132" t="e">
        <f>G892*#REF!</f>
        <v>#REF!</v>
      </c>
    </row>
    <row r="893" spans="1:9" ht="43.5" customHeight="1" x14ac:dyDescent="0.2">
      <c r="A893" s="33" t="s">
        <v>383</v>
      </c>
      <c r="B893" s="6" t="s">
        <v>831</v>
      </c>
      <c r="C893" s="50" t="s">
        <v>187</v>
      </c>
      <c r="D893" s="49" t="e">
        <f>#REF!</f>
        <v>#REF!</v>
      </c>
      <c r="E893" s="5">
        <v>8</v>
      </c>
      <c r="F893" s="5" t="e">
        <f t="shared" si="39"/>
        <v>#REF!</v>
      </c>
      <c r="G893" s="5" t="e">
        <f>F893*#REF!</f>
        <v>#REF!</v>
      </c>
      <c r="H893" s="131" t="e">
        <f>G893*#REF!</f>
        <v>#REF!</v>
      </c>
      <c r="I893" s="132" t="e">
        <f>G893*#REF!</f>
        <v>#REF!</v>
      </c>
    </row>
    <row r="894" spans="1:9" ht="18" customHeight="1" x14ac:dyDescent="0.2">
      <c r="A894" s="239" t="s">
        <v>858</v>
      </c>
      <c r="B894" s="248" t="s">
        <v>102</v>
      </c>
      <c r="C894" s="50" t="s">
        <v>341</v>
      </c>
      <c r="D894" s="5" t="e">
        <f>#REF!</f>
        <v>#REF!</v>
      </c>
      <c r="E894" s="5">
        <v>2.0499999999999998</v>
      </c>
      <c r="F894" s="5" t="e">
        <f t="shared" si="39"/>
        <v>#REF!</v>
      </c>
      <c r="G894" s="311" t="e">
        <f>(F894+F895)*#REF!</f>
        <v>#REF!</v>
      </c>
      <c r="H894" s="313" t="e">
        <f>G894*#REF!</f>
        <v>#REF!</v>
      </c>
      <c r="I894" s="324" t="e">
        <f>G894*#REF!</f>
        <v>#REF!</v>
      </c>
    </row>
    <row r="895" spans="1:9" ht="18" customHeight="1" x14ac:dyDescent="0.2">
      <c r="A895" s="241"/>
      <c r="B895" s="250"/>
      <c r="C895" s="50" t="s">
        <v>187</v>
      </c>
      <c r="D895" s="49" t="e">
        <f>#REF!</f>
        <v>#REF!</v>
      </c>
      <c r="E895" s="5">
        <v>2.0499999999999998</v>
      </c>
      <c r="F895" s="5" t="e">
        <f t="shared" si="39"/>
        <v>#REF!</v>
      </c>
      <c r="G895" s="312"/>
      <c r="H895" s="315"/>
      <c r="I895" s="331"/>
    </row>
    <row r="896" spans="1:9" ht="18" customHeight="1" x14ac:dyDescent="0.2">
      <c r="A896" s="257" t="s">
        <v>625</v>
      </c>
      <c r="B896" s="248" t="s">
        <v>673</v>
      </c>
      <c r="C896" s="50" t="s">
        <v>341</v>
      </c>
      <c r="D896" s="5" t="e">
        <f>#REF!</f>
        <v>#REF!</v>
      </c>
      <c r="E896" s="5">
        <v>0.93</v>
      </c>
      <c r="F896" s="5" t="e">
        <f t="shared" si="39"/>
        <v>#REF!</v>
      </c>
      <c r="G896" s="311" t="e">
        <f>(F896+F897)*#REF!</f>
        <v>#REF!</v>
      </c>
      <c r="H896" s="313" t="e">
        <f>G896*#REF!</f>
        <v>#REF!</v>
      </c>
      <c r="I896" s="324" t="e">
        <f>G896*#REF!</f>
        <v>#REF!</v>
      </c>
    </row>
    <row r="897" spans="1:9" ht="18" customHeight="1" x14ac:dyDescent="0.2">
      <c r="A897" s="258"/>
      <c r="B897" s="250"/>
      <c r="C897" s="50" t="s">
        <v>187</v>
      </c>
      <c r="D897" s="49" t="e">
        <f>#REF!</f>
        <v>#REF!</v>
      </c>
      <c r="E897" s="5">
        <v>0.94</v>
      </c>
      <c r="F897" s="5" t="e">
        <f t="shared" si="39"/>
        <v>#REF!</v>
      </c>
      <c r="G897" s="312"/>
      <c r="H897" s="315"/>
      <c r="I897" s="331"/>
    </row>
    <row r="898" spans="1:9" ht="18" customHeight="1" x14ac:dyDescent="0.2">
      <c r="A898" s="257" t="s">
        <v>453</v>
      </c>
      <c r="B898" s="248" t="s">
        <v>335</v>
      </c>
      <c r="C898" s="50" t="s">
        <v>341</v>
      </c>
      <c r="D898" s="5" t="e">
        <f>#REF!</f>
        <v>#REF!</v>
      </c>
      <c r="E898" s="5">
        <v>0.79</v>
      </c>
      <c r="F898" s="5" t="e">
        <f t="shared" si="39"/>
        <v>#REF!</v>
      </c>
      <c r="G898" s="311" t="e">
        <f>(F898+F899)*#REF!</f>
        <v>#REF!</v>
      </c>
      <c r="H898" s="313" t="e">
        <f>G898*#REF!</f>
        <v>#REF!</v>
      </c>
      <c r="I898" s="324" t="e">
        <f>G898*#REF!</f>
        <v>#REF!</v>
      </c>
    </row>
    <row r="899" spans="1:9" ht="18" customHeight="1" x14ac:dyDescent="0.2">
      <c r="A899" s="258"/>
      <c r="B899" s="250"/>
      <c r="C899" s="50" t="s">
        <v>187</v>
      </c>
      <c r="D899" s="49" t="e">
        <f>#REF!</f>
        <v>#REF!</v>
      </c>
      <c r="E899" s="5">
        <v>0.79</v>
      </c>
      <c r="F899" s="5" t="e">
        <f t="shared" si="39"/>
        <v>#REF!</v>
      </c>
      <c r="G899" s="312"/>
      <c r="H899" s="315"/>
      <c r="I899" s="331"/>
    </row>
    <row r="900" spans="1:9" ht="30.75" customHeight="1" x14ac:dyDescent="0.2">
      <c r="A900" s="39" t="s">
        <v>626</v>
      </c>
      <c r="B900" s="7" t="s">
        <v>280</v>
      </c>
      <c r="C900" s="50" t="s">
        <v>341</v>
      </c>
      <c r="D900" s="5" t="e">
        <f>#REF!</f>
        <v>#REF!</v>
      </c>
      <c r="E900" s="5">
        <v>0.63</v>
      </c>
      <c r="F900" s="5" t="e">
        <f t="shared" si="39"/>
        <v>#REF!</v>
      </c>
      <c r="G900" s="5" t="e">
        <f>F900*#REF!</f>
        <v>#REF!</v>
      </c>
      <c r="H900" s="131" t="e">
        <f>G900*#REF!</f>
        <v>#REF!</v>
      </c>
      <c r="I900" s="132" t="e">
        <f>G900*#REF!</f>
        <v>#REF!</v>
      </c>
    </row>
    <row r="901" spans="1:9" ht="30.75" customHeight="1" x14ac:dyDescent="0.2">
      <c r="A901" s="39" t="s">
        <v>911</v>
      </c>
      <c r="B901" s="6" t="s">
        <v>336</v>
      </c>
      <c r="C901" s="50" t="s">
        <v>341</v>
      </c>
      <c r="D901" s="5" t="e">
        <f>#REF!</f>
        <v>#REF!</v>
      </c>
      <c r="E901" s="5">
        <v>1.44</v>
      </c>
      <c r="F901" s="5" t="e">
        <f t="shared" si="39"/>
        <v>#REF!</v>
      </c>
      <c r="G901" s="5" t="e">
        <f>F901*#REF!</f>
        <v>#REF!</v>
      </c>
      <c r="H901" s="131" t="e">
        <f>G901*#REF!</f>
        <v>#REF!</v>
      </c>
      <c r="I901" s="132" t="e">
        <f>G901*#REF!</f>
        <v>#REF!</v>
      </c>
    </row>
    <row r="902" spans="1:9" ht="30.75" customHeight="1" x14ac:dyDescent="0.2">
      <c r="A902" s="39" t="s">
        <v>627</v>
      </c>
      <c r="B902" s="7" t="s">
        <v>281</v>
      </c>
      <c r="C902" s="50" t="s">
        <v>341</v>
      </c>
      <c r="D902" s="5" t="e">
        <f>#REF!</f>
        <v>#REF!</v>
      </c>
      <c r="E902" s="5">
        <v>6.5</v>
      </c>
      <c r="F902" s="5" t="e">
        <f t="shared" si="39"/>
        <v>#REF!</v>
      </c>
      <c r="G902" s="5" t="e">
        <f>F902*#REF!</f>
        <v>#REF!</v>
      </c>
      <c r="H902" s="131" t="e">
        <f>G902*#REF!</f>
        <v>#REF!</v>
      </c>
      <c r="I902" s="132" t="e">
        <f>G902*#REF!</f>
        <v>#REF!</v>
      </c>
    </row>
    <row r="903" spans="1:9" ht="30.75" customHeight="1" x14ac:dyDescent="0.2">
      <c r="A903" s="39" t="s">
        <v>26</v>
      </c>
      <c r="B903" s="6" t="s">
        <v>337</v>
      </c>
      <c r="C903" s="50" t="s">
        <v>1047</v>
      </c>
      <c r="D903" s="5" t="e">
        <f>#REF!</f>
        <v>#REF!</v>
      </c>
      <c r="E903" s="5">
        <v>1.3</v>
      </c>
      <c r="F903" s="5" t="e">
        <f t="shared" si="39"/>
        <v>#REF!</v>
      </c>
      <c r="G903" s="5" t="e">
        <f>F903*#REF!</f>
        <v>#REF!</v>
      </c>
      <c r="H903" s="131" t="e">
        <f>G903*#REF!</f>
        <v>#REF!</v>
      </c>
      <c r="I903" s="132" t="e">
        <f>G903*#REF!</f>
        <v>#REF!</v>
      </c>
    </row>
    <row r="904" spans="1:9" ht="22.5" customHeight="1" x14ac:dyDescent="0.2">
      <c r="A904" s="239" t="s">
        <v>462</v>
      </c>
      <c r="B904" s="251" t="s">
        <v>859</v>
      </c>
      <c r="C904" s="16" t="s">
        <v>1047</v>
      </c>
      <c r="D904" s="49" t="e">
        <f>#REF!</f>
        <v>#REF!</v>
      </c>
      <c r="E904" s="49">
        <v>0.44</v>
      </c>
      <c r="F904" s="5" t="e">
        <f t="shared" si="39"/>
        <v>#REF!</v>
      </c>
      <c r="G904" s="311" t="e">
        <f>(F904+F905)*#REF!</f>
        <v>#REF!</v>
      </c>
      <c r="H904" s="313" t="e">
        <f>G904*#REF!</f>
        <v>#REF!</v>
      </c>
      <c r="I904" s="324" t="e">
        <f>G904*#REF!</f>
        <v>#REF!</v>
      </c>
    </row>
    <row r="905" spans="1:9" ht="22.5" customHeight="1" x14ac:dyDescent="0.2">
      <c r="A905" s="241"/>
      <c r="B905" s="253"/>
      <c r="C905" s="16" t="s">
        <v>341</v>
      </c>
      <c r="D905" s="49" t="e">
        <f>#REF!</f>
        <v>#REF!</v>
      </c>
      <c r="E905" s="49">
        <v>0.45</v>
      </c>
      <c r="F905" s="5" t="e">
        <f t="shared" si="39"/>
        <v>#REF!</v>
      </c>
      <c r="G905" s="312"/>
      <c r="H905" s="315"/>
      <c r="I905" s="331"/>
    </row>
    <row r="906" spans="1:9" ht="24" customHeight="1" x14ac:dyDescent="0.2">
      <c r="A906" s="239" t="s">
        <v>860</v>
      </c>
      <c r="B906" s="251" t="s">
        <v>859</v>
      </c>
      <c r="C906" s="16" t="s">
        <v>1047</v>
      </c>
      <c r="D906" s="49" t="e">
        <f>#REF!</f>
        <v>#REF!</v>
      </c>
      <c r="E906" s="49">
        <v>0.59</v>
      </c>
      <c r="F906" s="5" t="e">
        <f t="shared" si="39"/>
        <v>#REF!</v>
      </c>
      <c r="G906" s="311" t="e">
        <f>(F906+F907)*#REF!</f>
        <v>#REF!</v>
      </c>
      <c r="H906" s="313" t="e">
        <f>G906*#REF!</f>
        <v>#REF!</v>
      </c>
      <c r="I906" s="324" t="e">
        <f>G906*#REF!</f>
        <v>#REF!</v>
      </c>
    </row>
    <row r="907" spans="1:9" ht="24" customHeight="1" x14ac:dyDescent="0.2">
      <c r="A907" s="241"/>
      <c r="B907" s="253"/>
      <c r="C907" s="16" t="s">
        <v>341</v>
      </c>
      <c r="D907" s="49" t="e">
        <f>#REF!</f>
        <v>#REF!</v>
      </c>
      <c r="E907" s="49">
        <v>0.59</v>
      </c>
      <c r="F907" s="5" t="e">
        <f t="shared" si="39"/>
        <v>#REF!</v>
      </c>
      <c r="G907" s="312"/>
      <c r="H907" s="315"/>
      <c r="I907" s="331"/>
    </row>
    <row r="908" spans="1:9" ht="18.75" customHeight="1" x14ac:dyDescent="0.2">
      <c r="A908" s="257" t="s">
        <v>674</v>
      </c>
      <c r="B908" s="248" t="s">
        <v>318</v>
      </c>
      <c r="C908" s="16" t="s">
        <v>391</v>
      </c>
      <c r="D908" s="49" t="e">
        <f>#REF!</f>
        <v>#REF!</v>
      </c>
      <c r="E908" s="49">
        <v>0.9</v>
      </c>
      <c r="F908" s="5" t="e">
        <f t="shared" si="39"/>
        <v>#REF!</v>
      </c>
      <c r="G908" s="311" t="e">
        <f>(F908+F909)*#REF!</f>
        <v>#REF!</v>
      </c>
      <c r="H908" s="313" t="e">
        <f>G908*#REF!</f>
        <v>#REF!</v>
      </c>
      <c r="I908" s="324" t="e">
        <f>G908*#REF!</f>
        <v>#REF!</v>
      </c>
    </row>
    <row r="909" spans="1:9" ht="18.75" customHeight="1" x14ac:dyDescent="0.2">
      <c r="A909" s="258"/>
      <c r="B909" s="250"/>
      <c r="C909" s="16" t="s">
        <v>341</v>
      </c>
      <c r="D909" s="49" t="e">
        <f>#REF!</f>
        <v>#REF!</v>
      </c>
      <c r="E909" s="49">
        <v>0.9</v>
      </c>
      <c r="F909" s="5" t="e">
        <f t="shared" si="39"/>
        <v>#REF!</v>
      </c>
      <c r="G909" s="312"/>
      <c r="H909" s="315"/>
      <c r="I909" s="331"/>
    </row>
    <row r="910" spans="1:9" ht="18.75" customHeight="1" x14ac:dyDescent="0.2">
      <c r="A910" s="257" t="s">
        <v>463</v>
      </c>
      <c r="B910" s="248" t="s">
        <v>915</v>
      </c>
      <c r="C910" s="16" t="s">
        <v>391</v>
      </c>
      <c r="D910" s="49" t="e">
        <f>#REF!</f>
        <v>#REF!</v>
      </c>
      <c r="E910" s="49">
        <v>2</v>
      </c>
      <c r="F910" s="5" t="e">
        <f t="shared" si="39"/>
        <v>#REF!</v>
      </c>
      <c r="G910" s="311" t="e">
        <f>(F910+F911)*#REF!</f>
        <v>#REF!</v>
      </c>
      <c r="H910" s="313" t="e">
        <f>G910*#REF!</f>
        <v>#REF!</v>
      </c>
      <c r="I910" s="324" t="e">
        <f>G910*#REF!</f>
        <v>#REF!</v>
      </c>
    </row>
    <row r="911" spans="1:9" ht="18.75" customHeight="1" x14ac:dyDescent="0.2">
      <c r="A911" s="258"/>
      <c r="B911" s="250"/>
      <c r="C911" s="16" t="s">
        <v>341</v>
      </c>
      <c r="D911" s="49" t="e">
        <f>#REF!</f>
        <v>#REF!</v>
      </c>
      <c r="E911" s="49">
        <v>2</v>
      </c>
      <c r="F911" s="5" t="e">
        <f t="shared" si="39"/>
        <v>#REF!</v>
      </c>
      <c r="G911" s="312"/>
      <c r="H911" s="315"/>
      <c r="I911" s="331"/>
    </row>
    <row r="912" spans="1:9" ht="38.25" customHeight="1" x14ac:dyDescent="0.2">
      <c r="A912" s="16" t="s">
        <v>384</v>
      </c>
      <c r="B912" s="7" t="s">
        <v>861</v>
      </c>
      <c r="C912" s="50" t="s">
        <v>341</v>
      </c>
      <c r="D912" s="5" t="e">
        <f>#REF!</f>
        <v>#REF!</v>
      </c>
      <c r="E912" s="5">
        <v>1.7</v>
      </c>
      <c r="F912" s="5" t="e">
        <f t="shared" si="39"/>
        <v>#REF!</v>
      </c>
      <c r="G912" s="5" t="e">
        <f>F912*#REF!</f>
        <v>#REF!</v>
      </c>
      <c r="H912" s="131" t="e">
        <f>G912*#REF!</f>
        <v>#REF!</v>
      </c>
      <c r="I912" s="132" t="e">
        <f>G912*#REF!</f>
        <v>#REF!</v>
      </c>
    </row>
    <row r="913" spans="1:9" ht="48" customHeight="1" x14ac:dyDescent="0.2">
      <c r="A913" s="33" t="s">
        <v>615</v>
      </c>
      <c r="B913" s="6" t="s">
        <v>916</v>
      </c>
      <c r="C913" s="50" t="s">
        <v>341</v>
      </c>
      <c r="D913" s="5" t="e">
        <f>#REF!</f>
        <v>#REF!</v>
      </c>
      <c r="E913" s="5">
        <v>2.2000000000000002</v>
      </c>
      <c r="F913" s="5" t="e">
        <f t="shared" si="39"/>
        <v>#REF!</v>
      </c>
      <c r="G913" s="5" t="e">
        <f>F913*#REF!</f>
        <v>#REF!</v>
      </c>
      <c r="H913" s="131" t="e">
        <f>G913*#REF!</f>
        <v>#REF!</v>
      </c>
      <c r="I913" s="132" t="e">
        <f>G913*#REF!</f>
        <v>#REF!</v>
      </c>
    </row>
    <row r="914" spans="1:9" ht="36.75" customHeight="1" x14ac:dyDescent="0.2">
      <c r="A914" s="39" t="s">
        <v>464</v>
      </c>
      <c r="B914" s="6" t="s">
        <v>917</v>
      </c>
      <c r="C914" s="50" t="s">
        <v>341</v>
      </c>
      <c r="D914" s="5" t="e">
        <f>#REF!</f>
        <v>#REF!</v>
      </c>
      <c r="E914" s="5">
        <v>2</v>
      </c>
      <c r="F914" s="5" t="e">
        <f t="shared" si="39"/>
        <v>#REF!</v>
      </c>
      <c r="G914" s="5" t="e">
        <f>F914*#REF!</f>
        <v>#REF!</v>
      </c>
      <c r="H914" s="131" t="e">
        <f>G914*#REF!</f>
        <v>#REF!</v>
      </c>
      <c r="I914" s="132" t="e">
        <f>G914*#REF!</f>
        <v>#REF!</v>
      </c>
    </row>
    <row r="915" spans="1:9" ht="38.25" customHeight="1" x14ac:dyDescent="0.2">
      <c r="A915" s="39" t="s">
        <v>385</v>
      </c>
      <c r="B915" s="6" t="s">
        <v>917</v>
      </c>
      <c r="C915" s="50" t="s">
        <v>341</v>
      </c>
      <c r="D915" s="5" t="e">
        <f>#REF!</f>
        <v>#REF!</v>
      </c>
      <c r="E915" s="5">
        <v>2</v>
      </c>
      <c r="F915" s="5" t="e">
        <f t="shared" si="39"/>
        <v>#REF!</v>
      </c>
      <c r="G915" s="5" t="e">
        <f>F915*#REF!</f>
        <v>#REF!</v>
      </c>
      <c r="H915" s="131" t="e">
        <f>G915*#REF!</f>
        <v>#REF!</v>
      </c>
      <c r="I915" s="132" t="e">
        <f>G915*#REF!</f>
        <v>#REF!</v>
      </c>
    </row>
    <row r="916" spans="1:9" ht="14.25" customHeight="1" x14ac:dyDescent="0.2"/>
    <row r="917" spans="1:9" ht="28.5" customHeight="1" x14ac:dyDescent="0.2">
      <c r="A917" s="340" t="s">
        <v>683</v>
      </c>
      <c r="B917" s="340"/>
      <c r="C917" s="340"/>
      <c r="D917" s="340"/>
      <c r="E917" s="340"/>
      <c r="F917" s="340"/>
      <c r="G917" s="340"/>
      <c r="H917" s="340"/>
      <c r="I917" s="340"/>
    </row>
    <row r="918" spans="1:9" ht="22.5" customHeight="1" x14ac:dyDescent="0.2">
      <c r="A918" s="1" t="s">
        <v>901</v>
      </c>
    </row>
    <row r="919" spans="1:9" ht="29.25" customHeight="1" x14ac:dyDescent="0.2">
      <c r="A919" s="239" t="s">
        <v>1015</v>
      </c>
      <c r="B919" s="248" t="s">
        <v>21</v>
      </c>
      <c r="C919" s="16" t="s">
        <v>1060</v>
      </c>
      <c r="D919" s="49" t="e">
        <f>#REF!</f>
        <v>#REF!</v>
      </c>
      <c r="E919" s="49">
        <v>1.04</v>
      </c>
      <c r="F919" s="5" t="e">
        <f>D919*E919</f>
        <v>#REF!</v>
      </c>
      <c r="G919" s="310" t="e">
        <f>(F919+F920)*#REF!</f>
        <v>#REF!</v>
      </c>
      <c r="H919" s="294" t="e">
        <f>G919*#REF!</f>
        <v>#REF!</v>
      </c>
      <c r="I919" s="326" t="e">
        <f>G919*#REF!</f>
        <v>#REF!</v>
      </c>
    </row>
    <row r="920" spans="1:9" ht="29.25" customHeight="1" x14ac:dyDescent="0.2">
      <c r="A920" s="241"/>
      <c r="B920" s="250"/>
      <c r="C920" s="50" t="s">
        <v>1060</v>
      </c>
      <c r="D920" s="5" t="e">
        <f>#REF!</f>
        <v>#REF!</v>
      </c>
      <c r="E920" s="49">
        <f>E919</f>
        <v>1.04</v>
      </c>
      <c r="F920" s="5" t="e">
        <f>D920*E920</f>
        <v>#REF!</v>
      </c>
      <c r="G920" s="310"/>
      <c r="H920" s="294"/>
      <c r="I920" s="326"/>
    </row>
    <row r="921" spans="1:9" ht="24.75" customHeight="1" x14ac:dyDescent="0.2">
      <c r="A921" s="281" t="s">
        <v>282</v>
      </c>
      <c r="B921" s="282"/>
      <c r="C921" s="50"/>
      <c r="D921" s="5"/>
      <c r="E921" s="5"/>
      <c r="F921" s="5"/>
      <c r="G921" s="5"/>
      <c r="H921" s="131"/>
      <c r="I921" s="132"/>
    </row>
    <row r="922" spans="1:9" ht="24" customHeight="1" x14ac:dyDescent="0.2">
      <c r="A922" s="257" t="s">
        <v>1016</v>
      </c>
      <c r="B922" s="248" t="s">
        <v>21</v>
      </c>
      <c r="C922" s="16" t="s">
        <v>1060</v>
      </c>
      <c r="D922" s="49" t="e">
        <f>#REF!</f>
        <v>#REF!</v>
      </c>
      <c r="E922" s="49">
        <v>1.5</v>
      </c>
      <c r="F922" s="5" t="e">
        <f t="shared" ref="F922:F929" si="40">D922*E922</f>
        <v>#REF!</v>
      </c>
      <c r="G922" s="310" t="e">
        <f>(F922+F923)*#REF!</f>
        <v>#REF!</v>
      </c>
      <c r="H922" s="294" t="e">
        <f>G922*#REF!</f>
        <v>#REF!</v>
      </c>
      <c r="I922" s="326" t="e">
        <f>G922*#REF!</f>
        <v>#REF!</v>
      </c>
    </row>
    <row r="923" spans="1:9" ht="24" customHeight="1" x14ac:dyDescent="0.2">
      <c r="A923" s="258"/>
      <c r="B923" s="250"/>
      <c r="C923" s="50" t="s">
        <v>1060</v>
      </c>
      <c r="D923" s="5" t="e">
        <f>#REF!</f>
        <v>#REF!</v>
      </c>
      <c r="E923" s="49">
        <f>E922</f>
        <v>1.5</v>
      </c>
      <c r="F923" s="5" t="e">
        <f t="shared" si="40"/>
        <v>#REF!</v>
      </c>
      <c r="G923" s="310"/>
      <c r="H923" s="294"/>
      <c r="I923" s="326"/>
    </row>
    <row r="924" spans="1:9" ht="24" customHeight="1" x14ac:dyDescent="0.2">
      <c r="A924" s="257" t="s">
        <v>1017</v>
      </c>
      <c r="B924" s="248" t="s">
        <v>21</v>
      </c>
      <c r="C924" s="16" t="s">
        <v>1060</v>
      </c>
      <c r="D924" s="49" t="e">
        <f>#REF!</f>
        <v>#REF!</v>
      </c>
      <c r="E924" s="49">
        <v>2.5</v>
      </c>
      <c r="F924" s="5" t="e">
        <f t="shared" si="40"/>
        <v>#REF!</v>
      </c>
      <c r="G924" s="310" t="e">
        <f>(F924+F925)*#REF!</f>
        <v>#REF!</v>
      </c>
      <c r="H924" s="294" t="e">
        <f>G924*#REF!</f>
        <v>#REF!</v>
      </c>
      <c r="I924" s="326" t="e">
        <f>G924*#REF!</f>
        <v>#REF!</v>
      </c>
    </row>
    <row r="925" spans="1:9" ht="24" customHeight="1" x14ac:dyDescent="0.2">
      <c r="A925" s="258"/>
      <c r="B925" s="250"/>
      <c r="C925" s="50" t="s">
        <v>1060</v>
      </c>
      <c r="D925" s="5" t="e">
        <f>#REF!</f>
        <v>#REF!</v>
      </c>
      <c r="E925" s="49">
        <f>E924</f>
        <v>2.5</v>
      </c>
      <c r="F925" s="5" t="e">
        <f t="shared" si="40"/>
        <v>#REF!</v>
      </c>
      <c r="G925" s="310"/>
      <c r="H925" s="294"/>
      <c r="I925" s="326"/>
    </row>
    <row r="926" spans="1:9" ht="31.5" customHeight="1" x14ac:dyDescent="0.2">
      <c r="A926" s="239" t="s">
        <v>1018</v>
      </c>
      <c r="B926" s="248" t="s">
        <v>21</v>
      </c>
      <c r="C926" s="16" t="s">
        <v>1060</v>
      </c>
      <c r="D926" s="49" t="e">
        <f>#REF!</f>
        <v>#REF!</v>
      </c>
      <c r="E926" s="49">
        <v>0.62</v>
      </c>
      <c r="F926" s="5" t="e">
        <f t="shared" si="40"/>
        <v>#REF!</v>
      </c>
      <c r="G926" s="310" t="e">
        <f>(F926+F927)*#REF!</f>
        <v>#REF!</v>
      </c>
      <c r="H926" s="294" t="e">
        <f>G926*#REF!</f>
        <v>#REF!</v>
      </c>
      <c r="I926" s="326" t="e">
        <f>G926*#REF!</f>
        <v>#REF!</v>
      </c>
    </row>
    <row r="927" spans="1:9" ht="31.5" customHeight="1" x14ac:dyDescent="0.2">
      <c r="A927" s="241"/>
      <c r="B927" s="250"/>
      <c r="C927" s="50" t="s">
        <v>1060</v>
      </c>
      <c r="D927" s="5" t="e">
        <f>#REF!</f>
        <v>#REF!</v>
      </c>
      <c r="E927" s="49">
        <f>E926</f>
        <v>0.62</v>
      </c>
      <c r="F927" s="5" t="e">
        <f t="shared" si="40"/>
        <v>#REF!</v>
      </c>
      <c r="G927" s="310"/>
      <c r="H927" s="294"/>
      <c r="I927" s="326"/>
    </row>
    <row r="928" spans="1:9" ht="31.5" customHeight="1" x14ac:dyDescent="0.2">
      <c r="A928" s="257" t="s">
        <v>1019</v>
      </c>
      <c r="B928" s="248" t="s">
        <v>21</v>
      </c>
      <c r="C928" s="16" t="s">
        <v>1060</v>
      </c>
      <c r="D928" s="49" t="e">
        <f>#REF!</f>
        <v>#REF!</v>
      </c>
      <c r="E928" s="49">
        <v>0.92</v>
      </c>
      <c r="F928" s="5" t="e">
        <f t="shared" si="40"/>
        <v>#REF!</v>
      </c>
      <c r="G928" s="310" t="e">
        <f>(F928+F929)*#REF!</f>
        <v>#REF!</v>
      </c>
      <c r="H928" s="294" t="e">
        <f>G928*#REF!</f>
        <v>#REF!</v>
      </c>
      <c r="I928" s="326" t="e">
        <f>G928*#REF!</f>
        <v>#REF!</v>
      </c>
    </row>
    <row r="929" spans="1:9" ht="31.5" customHeight="1" x14ac:dyDescent="0.2">
      <c r="A929" s="258"/>
      <c r="B929" s="250"/>
      <c r="C929" s="50" t="s">
        <v>1060</v>
      </c>
      <c r="D929" s="5" t="e">
        <f>#REF!</f>
        <v>#REF!</v>
      </c>
      <c r="E929" s="49">
        <f>E928</f>
        <v>0.92</v>
      </c>
      <c r="F929" s="5" t="e">
        <f t="shared" si="40"/>
        <v>#REF!</v>
      </c>
      <c r="G929" s="310"/>
      <c r="H929" s="294"/>
      <c r="I929" s="326"/>
    </row>
    <row r="930" spans="1:9" ht="18.75" customHeight="1" x14ac:dyDescent="0.2">
      <c r="A930" s="43" t="s">
        <v>940</v>
      </c>
      <c r="B930" s="23"/>
      <c r="C930" s="102"/>
      <c r="D930" s="24"/>
      <c r="E930" s="24"/>
      <c r="F930" s="24"/>
      <c r="G930" s="24"/>
      <c r="H930" s="147"/>
      <c r="I930" s="147"/>
    </row>
    <row r="931" spans="1:9" ht="18.75" customHeight="1" x14ac:dyDescent="0.2">
      <c r="A931" s="239" t="s">
        <v>329</v>
      </c>
      <c r="B931" s="242" t="s">
        <v>330</v>
      </c>
      <c r="C931" s="50" t="s">
        <v>1060</v>
      </c>
      <c r="D931" s="5" t="e">
        <f>#REF!</f>
        <v>#REF!</v>
      </c>
      <c r="E931" s="5">
        <v>1.06</v>
      </c>
      <c r="F931" s="5" t="e">
        <f>D931*E931</f>
        <v>#REF!</v>
      </c>
      <c r="G931" s="311" t="e">
        <f>(F931+F932+F933)*#REF!</f>
        <v>#REF!</v>
      </c>
      <c r="H931" s="313" t="e">
        <f>G931*#REF!</f>
        <v>#REF!</v>
      </c>
      <c r="I931" s="324" t="e">
        <f>G931*#REF!</f>
        <v>#REF!</v>
      </c>
    </row>
    <row r="932" spans="1:9" ht="18.75" customHeight="1" x14ac:dyDescent="0.2">
      <c r="A932" s="240"/>
      <c r="B932" s="242"/>
      <c r="C932" s="16" t="s">
        <v>1047</v>
      </c>
      <c r="D932" s="49" t="e">
        <f>#REF!</f>
        <v>#REF!</v>
      </c>
      <c r="E932" s="5">
        <f>E931</f>
        <v>1.06</v>
      </c>
      <c r="F932" s="5" t="e">
        <f>D932*E932</f>
        <v>#REF!</v>
      </c>
      <c r="G932" s="332"/>
      <c r="H932" s="314"/>
      <c r="I932" s="325"/>
    </row>
    <row r="933" spans="1:9" ht="18.75" customHeight="1" x14ac:dyDescent="0.2">
      <c r="A933" s="241"/>
      <c r="B933" s="242"/>
      <c r="C933" s="50" t="s">
        <v>75</v>
      </c>
      <c r="D933" s="5" t="e">
        <f>#REF!</f>
        <v>#REF!</v>
      </c>
      <c r="E933" s="5">
        <f>E931</f>
        <v>1.06</v>
      </c>
      <c r="F933" s="5" t="e">
        <f>D933*E933</f>
        <v>#REF!</v>
      </c>
      <c r="G933" s="312"/>
      <c r="H933" s="315"/>
      <c r="I933" s="331"/>
    </row>
    <row r="934" spans="1:9" ht="36" customHeight="1" x14ac:dyDescent="0.2">
      <c r="A934" s="271" t="s">
        <v>331</v>
      </c>
      <c r="B934" s="272"/>
      <c r="C934" s="103"/>
      <c r="D934" s="14"/>
      <c r="E934" s="14"/>
      <c r="F934" s="14"/>
      <c r="G934" s="14"/>
      <c r="H934" s="146"/>
      <c r="I934" s="146"/>
    </row>
    <row r="935" spans="1:9" ht="15.75" customHeight="1" x14ac:dyDescent="0.2">
      <c r="A935" s="112"/>
    </row>
    <row r="936" spans="1:9" ht="25.5" customHeight="1" x14ac:dyDescent="0.2">
      <c r="A936" s="1" t="s">
        <v>550</v>
      </c>
    </row>
    <row r="937" spans="1:9" ht="15.75" customHeight="1" x14ac:dyDescent="0.2">
      <c r="A937" s="239" t="s">
        <v>839</v>
      </c>
      <c r="B937" s="242" t="s">
        <v>21</v>
      </c>
      <c r="C937" s="50" t="s">
        <v>1060</v>
      </c>
      <c r="D937" s="5" t="e">
        <f>#REF!</f>
        <v>#REF!</v>
      </c>
      <c r="E937" s="5">
        <v>2</v>
      </c>
      <c r="F937" s="5" t="e">
        <f t="shared" ref="F937:F978" si="41">D937*E937</f>
        <v>#REF!</v>
      </c>
      <c r="G937" s="311" t="e">
        <f>(F937+F938+F939)*#REF!</f>
        <v>#REF!</v>
      </c>
      <c r="H937" s="313" t="e">
        <f>G937*#REF!</f>
        <v>#REF!</v>
      </c>
      <c r="I937" s="324" t="e">
        <f>G937*#REF!</f>
        <v>#REF!</v>
      </c>
    </row>
    <row r="938" spans="1:9" ht="15.75" customHeight="1" x14ac:dyDescent="0.2">
      <c r="A938" s="240"/>
      <c r="B938" s="242"/>
      <c r="C938" s="16" t="s">
        <v>589</v>
      </c>
      <c r="D938" s="49" t="e">
        <f>#REF!</f>
        <v>#REF!</v>
      </c>
      <c r="E938" s="5">
        <f>E937</f>
        <v>2</v>
      </c>
      <c r="F938" s="5" t="e">
        <f t="shared" si="41"/>
        <v>#REF!</v>
      </c>
      <c r="G938" s="332"/>
      <c r="H938" s="314"/>
      <c r="I938" s="325"/>
    </row>
    <row r="939" spans="1:9" ht="15.75" customHeight="1" x14ac:dyDescent="0.2">
      <c r="A939" s="241"/>
      <c r="B939" s="242"/>
      <c r="C939" s="50" t="s">
        <v>75</v>
      </c>
      <c r="D939" s="5" t="e">
        <f>#REF!</f>
        <v>#REF!</v>
      </c>
      <c r="E939" s="5">
        <f>E937</f>
        <v>2</v>
      </c>
      <c r="F939" s="5" t="e">
        <f t="shared" si="41"/>
        <v>#REF!</v>
      </c>
      <c r="G939" s="312"/>
      <c r="H939" s="315"/>
      <c r="I939" s="331"/>
    </row>
    <row r="940" spans="1:9" ht="15.75" customHeight="1" x14ac:dyDescent="0.2">
      <c r="A940" s="239" t="s">
        <v>16</v>
      </c>
      <c r="B940" s="242" t="s">
        <v>21</v>
      </c>
      <c r="C940" s="50" t="s">
        <v>1060</v>
      </c>
      <c r="D940" s="5" t="e">
        <f>#REF!</f>
        <v>#REF!</v>
      </c>
      <c r="E940" s="5">
        <v>4</v>
      </c>
      <c r="F940" s="5" t="e">
        <f t="shared" si="41"/>
        <v>#REF!</v>
      </c>
      <c r="G940" s="311" t="e">
        <f>(F940+F941+F942)*#REF!</f>
        <v>#REF!</v>
      </c>
      <c r="H940" s="313" t="e">
        <f>G940*#REF!</f>
        <v>#REF!</v>
      </c>
      <c r="I940" s="324" t="e">
        <f>G940*#REF!</f>
        <v>#REF!</v>
      </c>
    </row>
    <row r="941" spans="1:9" ht="15.75" customHeight="1" x14ac:dyDescent="0.2">
      <c r="A941" s="240"/>
      <c r="B941" s="242"/>
      <c r="C941" s="16" t="s">
        <v>589</v>
      </c>
      <c r="D941" s="49" t="e">
        <f>#REF!</f>
        <v>#REF!</v>
      </c>
      <c r="E941" s="5">
        <f>E940</f>
        <v>4</v>
      </c>
      <c r="F941" s="5" t="e">
        <f t="shared" si="41"/>
        <v>#REF!</v>
      </c>
      <c r="G941" s="332"/>
      <c r="H941" s="314"/>
      <c r="I941" s="325"/>
    </row>
    <row r="942" spans="1:9" ht="15.75" customHeight="1" x14ac:dyDescent="0.2">
      <c r="A942" s="241"/>
      <c r="B942" s="242"/>
      <c r="C942" s="50" t="s">
        <v>75</v>
      </c>
      <c r="D942" s="5" t="e">
        <f>#REF!</f>
        <v>#REF!</v>
      </c>
      <c r="E942" s="5">
        <f>E940</f>
        <v>4</v>
      </c>
      <c r="F942" s="5" t="e">
        <f t="shared" si="41"/>
        <v>#REF!</v>
      </c>
      <c r="G942" s="312"/>
      <c r="H942" s="315"/>
      <c r="I942" s="331"/>
    </row>
    <row r="943" spans="1:9" ht="16.5" customHeight="1" x14ac:dyDescent="0.2">
      <c r="A943" s="247" t="s">
        <v>414</v>
      </c>
      <c r="B943" s="242" t="s">
        <v>21</v>
      </c>
      <c r="C943" s="50" t="s">
        <v>1060</v>
      </c>
      <c r="D943" s="5" t="e">
        <f>#REF!</f>
        <v>#REF!</v>
      </c>
      <c r="E943" s="5">
        <v>6.28</v>
      </c>
      <c r="F943" s="5" t="e">
        <f t="shared" si="41"/>
        <v>#REF!</v>
      </c>
      <c r="G943" s="311" t="e">
        <f>(F943+F944+F945)*#REF!</f>
        <v>#REF!</v>
      </c>
      <c r="H943" s="313" t="e">
        <f>G943*#REF!</f>
        <v>#REF!</v>
      </c>
      <c r="I943" s="324" t="e">
        <f>G943*#REF!</f>
        <v>#REF!</v>
      </c>
    </row>
    <row r="944" spans="1:9" ht="16.5" customHeight="1" x14ac:dyDescent="0.2">
      <c r="A944" s="247"/>
      <c r="B944" s="242"/>
      <c r="C944" s="16" t="s">
        <v>589</v>
      </c>
      <c r="D944" s="49" t="e">
        <f>#REF!</f>
        <v>#REF!</v>
      </c>
      <c r="E944" s="5">
        <f>E943</f>
        <v>6.28</v>
      </c>
      <c r="F944" s="5" t="e">
        <f t="shared" si="41"/>
        <v>#REF!</v>
      </c>
      <c r="G944" s="332"/>
      <c r="H944" s="314"/>
      <c r="I944" s="325"/>
    </row>
    <row r="945" spans="1:9" ht="16.5" customHeight="1" x14ac:dyDescent="0.2">
      <c r="A945" s="247"/>
      <c r="B945" s="242"/>
      <c r="C945" s="50" t="s">
        <v>75</v>
      </c>
      <c r="D945" s="5" t="e">
        <f>#REF!</f>
        <v>#REF!</v>
      </c>
      <c r="E945" s="5">
        <f>E943</f>
        <v>6.28</v>
      </c>
      <c r="F945" s="5" t="e">
        <f t="shared" si="41"/>
        <v>#REF!</v>
      </c>
      <c r="G945" s="312"/>
      <c r="H945" s="315"/>
      <c r="I945" s="331"/>
    </row>
    <row r="946" spans="1:9" ht="17.25" customHeight="1" x14ac:dyDescent="0.2">
      <c r="A946" s="256" t="s">
        <v>415</v>
      </c>
      <c r="B946" s="242" t="s">
        <v>21</v>
      </c>
      <c r="C946" s="50" t="s">
        <v>1060</v>
      </c>
      <c r="D946" s="5" t="e">
        <f>#REF!</f>
        <v>#REF!</v>
      </c>
      <c r="E946" s="5">
        <v>12.24</v>
      </c>
      <c r="F946" s="5" t="e">
        <f t="shared" si="41"/>
        <v>#REF!</v>
      </c>
      <c r="G946" s="311" t="e">
        <f>(F946+F947+F948)*#REF!</f>
        <v>#REF!</v>
      </c>
      <c r="H946" s="313" t="e">
        <f>G946*#REF!</f>
        <v>#REF!</v>
      </c>
      <c r="I946" s="324" t="e">
        <f>G946*#REF!</f>
        <v>#REF!</v>
      </c>
    </row>
    <row r="947" spans="1:9" ht="17.25" customHeight="1" x14ac:dyDescent="0.2">
      <c r="A947" s="256"/>
      <c r="B947" s="242"/>
      <c r="C947" s="16" t="s">
        <v>589</v>
      </c>
      <c r="D947" s="49" t="e">
        <f>#REF!</f>
        <v>#REF!</v>
      </c>
      <c r="E947" s="5">
        <f>E946</f>
        <v>12.24</v>
      </c>
      <c r="F947" s="5" t="e">
        <f t="shared" si="41"/>
        <v>#REF!</v>
      </c>
      <c r="G947" s="332"/>
      <c r="H947" s="314"/>
      <c r="I947" s="325"/>
    </row>
    <row r="948" spans="1:9" ht="17.25" customHeight="1" x14ac:dyDescent="0.2">
      <c r="A948" s="256"/>
      <c r="B948" s="242"/>
      <c r="C948" s="50" t="s">
        <v>75</v>
      </c>
      <c r="D948" s="5" t="e">
        <f>#REF!</f>
        <v>#REF!</v>
      </c>
      <c r="E948" s="5">
        <f>E946</f>
        <v>12.24</v>
      </c>
      <c r="F948" s="5" t="e">
        <f t="shared" si="41"/>
        <v>#REF!</v>
      </c>
      <c r="G948" s="312"/>
      <c r="H948" s="315"/>
      <c r="I948" s="331"/>
    </row>
    <row r="949" spans="1:9" ht="17.25" customHeight="1" x14ac:dyDescent="0.2">
      <c r="A949" s="239" t="s">
        <v>416</v>
      </c>
      <c r="B949" s="242" t="s">
        <v>21</v>
      </c>
      <c r="C949" s="50" t="s">
        <v>1060</v>
      </c>
      <c r="D949" s="5" t="e">
        <f>#REF!</f>
        <v>#REF!</v>
      </c>
      <c r="E949" s="5">
        <v>1.45</v>
      </c>
      <c r="F949" s="5" t="e">
        <f t="shared" si="41"/>
        <v>#REF!</v>
      </c>
      <c r="G949" s="311" t="e">
        <f>(F949+F950+F951)*#REF!</f>
        <v>#REF!</v>
      </c>
      <c r="H949" s="313" t="e">
        <f>G949*#REF!</f>
        <v>#REF!</v>
      </c>
      <c r="I949" s="324" t="e">
        <f>G949*#REF!</f>
        <v>#REF!</v>
      </c>
    </row>
    <row r="950" spans="1:9" ht="17.25" customHeight="1" x14ac:dyDescent="0.2">
      <c r="A950" s="240"/>
      <c r="B950" s="242"/>
      <c r="C950" s="16" t="s">
        <v>589</v>
      </c>
      <c r="D950" s="49" t="e">
        <f>#REF!</f>
        <v>#REF!</v>
      </c>
      <c r="E950" s="5">
        <f>E949</f>
        <v>1.45</v>
      </c>
      <c r="F950" s="5" t="e">
        <f t="shared" si="41"/>
        <v>#REF!</v>
      </c>
      <c r="G950" s="332"/>
      <c r="H950" s="314"/>
      <c r="I950" s="325"/>
    </row>
    <row r="951" spans="1:9" ht="17.25" customHeight="1" x14ac:dyDescent="0.2">
      <c r="A951" s="241"/>
      <c r="B951" s="242"/>
      <c r="C951" s="50" t="s">
        <v>75</v>
      </c>
      <c r="D951" s="5" t="e">
        <f>#REF!</f>
        <v>#REF!</v>
      </c>
      <c r="E951" s="5">
        <f>E949</f>
        <v>1.45</v>
      </c>
      <c r="F951" s="5" t="e">
        <f t="shared" si="41"/>
        <v>#REF!</v>
      </c>
      <c r="G951" s="312"/>
      <c r="H951" s="315"/>
      <c r="I951" s="331"/>
    </row>
    <row r="952" spans="1:9" ht="16.5" customHeight="1" x14ac:dyDescent="0.2">
      <c r="A952" s="239" t="s">
        <v>417</v>
      </c>
      <c r="B952" s="242" t="s">
        <v>21</v>
      </c>
      <c r="C952" s="50" t="s">
        <v>1060</v>
      </c>
      <c r="D952" s="5" t="e">
        <f>#REF!</f>
        <v>#REF!</v>
      </c>
      <c r="E952" s="5">
        <v>2.8</v>
      </c>
      <c r="F952" s="5" t="e">
        <f t="shared" si="41"/>
        <v>#REF!</v>
      </c>
      <c r="G952" s="311" t="e">
        <f>(F952+F953+F954)*#REF!</f>
        <v>#REF!</v>
      </c>
      <c r="H952" s="313" t="e">
        <f>G952*#REF!</f>
        <v>#REF!</v>
      </c>
      <c r="I952" s="324" t="e">
        <f>G952*#REF!</f>
        <v>#REF!</v>
      </c>
    </row>
    <row r="953" spans="1:9" ht="16.5" customHeight="1" x14ac:dyDescent="0.2">
      <c r="A953" s="240"/>
      <c r="B953" s="242"/>
      <c r="C953" s="16" t="s">
        <v>589</v>
      </c>
      <c r="D953" s="49" t="e">
        <f>#REF!</f>
        <v>#REF!</v>
      </c>
      <c r="E953" s="5">
        <f>E952</f>
        <v>2.8</v>
      </c>
      <c r="F953" s="5" t="e">
        <f t="shared" si="41"/>
        <v>#REF!</v>
      </c>
      <c r="G953" s="332"/>
      <c r="H953" s="314"/>
      <c r="I953" s="325"/>
    </row>
    <row r="954" spans="1:9" ht="16.5" customHeight="1" x14ac:dyDescent="0.2">
      <c r="A954" s="241"/>
      <c r="B954" s="242"/>
      <c r="C954" s="50" t="s">
        <v>75</v>
      </c>
      <c r="D954" s="5" t="e">
        <f>#REF!</f>
        <v>#REF!</v>
      </c>
      <c r="E954" s="5">
        <f>E952</f>
        <v>2.8</v>
      </c>
      <c r="F954" s="5" t="e">
        <f t="shared" si="41"/>
        <v>#REF!</v>
      </c>
      <c r="G954" s="312"/>
      <c r="H954" s="315"/>
      <c r="I954" s="331"/>
    </row>
    <row r="955" spans="1:9" ht="16.5" customHeight="1" x14ac:dyDescent="0.2">
      <c r="A955" s="247" t="s">
        <v>418</v>
      </c>
      <c r="B955" s="242" t="s">
        <v>21</v>
      </c>
      <c r="C955" s="50" t="s">
        <v>1060</v>
      </c>
      <c r="D955" s="5" t="e">
        <f>#REF!</f>
        <v>#REF!</v>
      </c>
      <c r="E955" s="5">
        <v>6.2</v>
      </c>
      <c r="F955" s="5" t="e">
        <f t="shared" si="41"/>
        <v>#REF!</v>
      </c>
      <c r="G955" s="311" t="e">
        <f>(F955+F956+F957)*#REF!</f>
        <v>#REF!</v>
      </c>
      <c r="H955" s="313" t="e">
        <f>G955*#REF!</f>
        <v>#REF!</v>
      </c>
      <c r="I955" s="324" t="e">
        <f>G955*#REF!</f>
        <v>#REF!</v>
      </c>
    </row>
    <row r="956" spans="1:9" ht="16.5" customHeight="1" x14ac:dyDescent="0.2">
      <c r="A956" s="247"/>
      <c r="B956" s="242"/>
      <c r="C956" s="16" t="s">
        <v>589</v>
      </c>
      <c r="D956" s="49" t="e">
        <f>#REF!</f>
        <v>#REF!</v>
      </c>
      <c r="E956" s="5">
        <f>E955</f>
        <v>6.2</v>
      </c>
      <c r="F956" s="5" t="e">
        <f t="shared" si="41"/>
        <v>#REF!</v>
      </c>
      <c r="G956" s="332"/>
      <c r="H956" s="314"/>
      <c r="I956" s="325"/>
    </row>
    <row r="957" spans="1:9" ht="16.5" customHeight="1" x14ac:dyDescent="0.2">
      <c r="A957" s="247"/>
      <c r="B957" s="242"/>
      <c r="C957" s="50" t="s">
        <v>75</v>
      </c>
      <c r="D957" s="5" t="e">
        <f>#REF!</f>
        <v>#REF!</v>
      </c>
      <c r="E957" s="5">
        <f>E955</f>
        <v>6.2</v>
      </c>
      <c r="F957" s="5" t="e">
        <f t="shared" si="41"/>
        <v>#REF!</v>
      </c>
      <c r="G957" s="312"/>
      <c r="H957" s="315"/>
      <c r="I957" s="331"/>
    </row>
    <row r="958" spans="1:9" ht="16.5" customHeight="1" x14ac:dyDescent="0.2">
      <c r="A958" s="256" t="s">
        <v>609</v>
      </c>
      <c r="B958" s="242" t="s">
        <v>21</v>
      </c>
      <c r="C958" s="50" t="s">
        <v>1060</v>
      </c>
      <c r="D958" s="5" t="e">
        <f>#REF!</f>
        <v>#REF!</v>
      </c>
      <c r="E958" s="5">
        <v>8.3000000000000007</v>
      </c>
      <c r="F958" s="5" t="e">
        <f t="shared" si="41"/>
        <v>#REF!</v>
      </c>
      <c r="G958" s="311" t="e">
        <f>(F958+F959+F960)*#REF!</f>
        <v>#REF!</v>
      </c>
      <c r="H958" s="313" t="e">
        <f>G958*#REF!</f>
        <v>#REF!</v>
      </c>
      <c r="I958" s="324" t="e">
        <f>G958*#REF!</f>
        <v>#REF!</v>
      </c>
    </row>
    <row r="959" spans="1:9" ht="16.5" customHeight="1" x14ac:dyDescent="0.2">
      <c r="A959" s="256"/>
      <c r="B959" s="242"/>
      <c r="C959" s="16" t="s">
        <v>589</v>
      </c>
      <c r="D959" s="49" t="e">
        <f>#REF!</f>
        <v>#REF!</v>
      </c>
      <c r="E959" s="5">
        <f>E958</f>
        <v>8.3000000000000007</v>
      </c>
      <c r="F959" s="5" t="e">
        <f t="shared" si="41"/>
        <v>#REF!</v>
      </c>
      <c r="G959" s="332"/>
      <c r="H959" s="314"/>
      <c r="I959" s="325"/>
    </row>
    <row r="960" spans="1:9" ht="16.5" customHeight="1" x14ac:dyDescent="0.2">
      <c r="A960" s="256"/>
      <c r="B960" s="242"/>
      <c r="C960" s="50" t="s">
        <v>75</v>
      </c>
      <c r="D960" s="5" t="e">
        <f>#REF!</f>
        <v>#REF!</v>
      </c>
      <c r="E960" s="5">
        <f>E958</f>
        <v>8.3000000000000007</v>
      </c>
      <c r="F960" s="5" t="e">
        <f t="shared" si="41"/>
        <v>#REF!</v>
      </c>
      <c r="G960" s="312"/>
      <c r="H960" s="315"/>
      <c r="I960" s="331"/>
    </row>
    <row r="961" spans="1:9" ht="16.5" customHeight="1" x14ac:dyDescent="0.2">
      <c r="A961" s="240" t="s">
        <v>182</v>
      </c>
      <c r="B961" s="250" t="s">
        <v>181</v>
      </c>
      <c r="C961" s="98" t="s">
        <v>1060</v>
      </c>
      <c r="D961" s="31" t="e">
        <f>#REF!</f>
        <v>#REF!</v>
      </c>
      <c r="E961" s="31">
        <v>1</v>
      </c>
      <c r="F961" s="31" t="e">
        <f t="shared" si="41"/>
        <v>#REF!</v>
      </c>
      <c r="G961" s="332" t="e">
        <f>(F961+F962+F963)*#REF!</f>
        <v>#REF!</v>
      </c>
      <c r="H961" s="314" t="e">
        <f>G961*#REF!</f>
        <v>#REF!</v>
      </c>
      <c r="I961" s="325" t="e">
        <f>G961*#REF!</f>
        <v>#REF!</v>
      </c>
    </row>
    <row r="962" spans="1:9" ht="16.5" customHeight="1" x14ac:dyDescent="0.2">
      <c r="A962" s="240"/>
      <c r="B962" s="242"/>
      <c r="C962" s="16" t="s">
        <v>589</v>
      </c>
      <c r="D962" s="49" t="e">
        <f>#REF!</f>
        <v>#REF!</v>
      </c>
      <c r="E962" s="5">
        <f>E961</f>
        <v>1</v>
      </c>
      <c r="F962" s="5" t="e">
        <f t="shared" si="41"/>
        <v>#REF!</v>
      </c>
      <c r="G962" s="332"/>
      <c r="H962" s="314"/>
      <c r="I962" s="325"/>
    </row>
    <row r="963" spans="1:9" ht="16.5" customHeight="1" x14ac:dyDescent="0.2">
      <c r="A963" s="241"/>
      <c r="B963" s="242"/>
      <c r="C963" s="50" t="s">
        <v>75</v>
      </c>
      <c r="D963" s="5" t="e">
        <f>#REF!</f>
        <v>#REF!</v>
      </c>
      <c r="E963" s="5">
        <f>E961</f>
        <v>1</v>
      </c>
      <c r="F963" s="5" t="e">
        <f t="shared" si="41"/>
        <v>#REF!</v>
      </c>
      <c r="G963" s="312"/>
      <c r="H963" s="315"/>
      <c r="I963" s="331"/>
    </row>
    <row r="964" spans="1:9" ht="18.75" customHeight="1" x14ac:dyDescent="0.2">
      <c r="A964" s="257" t="s">
        <v>203</v>
      </c>
      <c r="B964" s="250" t="s">
        <v>181</v>
      </c>
      <c r="C964" s="50" t="s">
        <v>1060</v>
      </c>
      <c r="D964" s="5" t="e">
        <f>#REF!</f>
        <v>#REF!</v>
      </c>
      <c r="E964" s="5">
        <v>1.9</v>
      </c>
      <c r="F964" s="5" t="e">
        <f t="shared" si="41"/>
        <v>#REF!</v>
      </c>
      <c r="G964" s="311" t="e">
        <f>(F964+F965+F966)*#REF!</f>
        <v>#REF!</v>
      </c>
      <c r="H964" s="313" t="e">
        <f>G964*#REF!</f>
        <v>#REF!</v>
      </c>
      <c r="I964" s="324" t="e">
        <f>G964*#REF!</f>
        <v>#REF!</v>
      </c>
    </row>
    <row r="965" spans="1:9" ht="18.75" customHeight="1" x14ac:dyDescent="0.2">
      <c r="A965" s="255"/>
      <c r="B965" s="242"/>
      <c r="C965" s="16" t="s">
        <v>589</v>
      </c>
      <c r="D965" s="49" t="e">
        <f>#REF!</f>
        <v>#REF!</v>
      </c>
      <c r="E965" s="5">
        <f>E964</f>
        <v>1.9</v>
      </c>
      <c r="F965" s="5" t="e">
        <f t="shared" si="41"/>
        <v>#REF!</v>
      </c>
      <c r="G965" s="332"/>
      <c r="H965" s="314"/>
      <c r="I965" s="325"/>
    </row>
    <row r="966" spans="1:9" ht="18.75" customHeight="1" x14ac:dyDescent="0.2">
      <c r="A966" s="255"/>
      <c r="B966" s="242"/>
      <c r="C966" s="50" t="s">
        <v>75</v>
      </c>
      <c r="D966" s="5" t="e">
        <f>#REF!</f>
        <v>#REF!</v>
      </c>
      <c r="E966" s="5">
        <f>E964</f>
        <v>1.9</v>
      </c>
      <c r="F966" s="5" t="e">
        <f t="shared" si="41"/>
        <v>#REF!</v>
      </c>
      <c r="G966" s="312"/>
      <c r="H966" s="315"/>
      <c r="I966" s="331"/>
    </row>
    <row r="967" spans="1:9" ht="21.75" customHeight="1" x14ac:dyDescent="0.2">
      <c r="A967" s="239" t="s">
        <v>867</v>
      </c>
      <c r="B967" s="251" t="s">
        <v>1032</v>
      </c>
      <c r="C967" s="16" t="s">
        <v>1060</v>
      </c>
      <c r="D967" s="49" t="e">
        <f>#REF!</f>
        <v>#REF!</v>
      </c>
      <c r="E967" s="49">
        <v>2</v>
      </c>
      <c r="F967" s="5" t="e">
        <f t="shared" si="41"/>
        <v>#REF!</v>
      </c>
      <c r="G967" s="310" t="e">
        <f>(F967+F968)*#REF!</f>
        <v>#REF!</v>
      </c>
      <c r="H967" s="294" t="e">
        <f>G967*#REF!</f>
        <v>#REF!</v>
      </c>
      <c r="I967" s="326" t="e">
        <f>G967*#REF!</f>
        <v>#REF!</v>
      </c>
    </row>
    <row r="968" spans="1:9" ht="21.75" customHeight="1" x14ac:dyDescent="0.2">
      <c r="A968" s="241"/>
      <c r="B968" s="253"/>
      <c r="C968" s="16" t="s">
        <v>589</v>
      </c>
      <c r="D968" s="49" t="e">
        <f>#REF!</f>
        <v>#REF!</v>
      </c>
      <c r="E968" s="49">
        <f>E967</f>
        <v>2</v>
      </c>
      <c r="F968" s="5" t="e">
        <f t="shared" si="41"/>
        <v>#REF!</v>
      </c>
      <c r="G968" s="310"/>
      <c r="H968" s="294"/>
      <c r="I968" s="326"/>
    </row>
    <row r="969" spans="1:9" ht="22.5" customHeight="1" x14ac:dyDescent="0.2">
      <c r="A969" s="257" t="s">
        <v>204</v>
      </c>
      <c r="B969" s="251" t="s">
        <v>1032</v>
      </c>
      <c r="C969" s="16" t="s">
        <v>1060</v>
      </c>
      <c r="D969" s="49" t="e">
        <f>#REF!</f>
        <v>#REF!</v>
      </c>
      <c r="E969" s="49">
        <v>0.72</v>
      </c>
      <c r="F969" s="5" t="e">
        <f t="shared" si="41"/>
        <v>#REF!</v>
      </c>
      <c r="G969" s="310" t="e">
        <f>(F969+F970)*#REF!</f>
        <v>#REF!</v>
      </c>
      <c r="H969" s="294" t="e">
        <f>G969*#REF!</f>
        <v>#REF!</v>
      </c>
      <c r="I969" s="326" t="e">
        <f>G969*#REF!</f>
        <v>#REF!</v>
      </c>
    </row>
    <row r="970" spans="1:9" ht="22.5" customHeight="1" x14ac:dyDescent="0.2">
      <c r="A970" s="258"/>
      <c r="B970" s="253"/>
      <c r="C970" s="16" t="s">
        <v>589</v>
      </c>
      <c r="D970" s="49" t="e">
        <f>#REF!</f>
        <v>#REF!</v>
      </c>
      <c r="E970" s="49">
        <f>E969</f>
        <v>0.72</v>
      </c>
      <c r="F970" s="5" t="e">
        <f t="shared" si="41"/>
        <v>#REF!</v>
      </c>
      <c r="G970" s="310"/>
      <c r="H970" s="294"/>
      <c r="I970" s="326"/>
    </row>
    <row r="971" spans="1:9" ht="16.5" customHeight="1" x14ac:dyDescent="0.2">
      <c r="A971" s="239" t="s">
        <v>31</v>
      </c>
      <c r="B971" s="251" t="s">
        <v>1031</v>
      </c>
      <c r="C971" s="50" t="s">
        <v>1060</v>
      </c>
      <c r="D971" s="5" t="e">
        <f>#REF!</f>
        <v>#REF!</v>
      </c>
      <c r="E971" s="5">
        <f>1.44/2</f>
        <v>0.72</v>
      </c>
      <c r="F971" s="5" t="e">
        <f t="shared" si="41"/>
        <v>#REF!</v>
      </c>
      <c r="G971" s="310" t="e">
        <f>(F971+F972)*#REF!</f>
        <v>#REF!</v>
      </c>
      <c r="H971" s="294" t="e">
        <f>G971*#REF!</f>
        <v>#REF!</v>
      </c>
      <c r="I971" s="326" t="e">
        <f>G971*#REF!</f>
        <v>#REF!</v>
      </c>
    </row>
    <row r="972" spans="1:9" ht="22.5" customHeight="1" x14ac:dyDescent="0.2">
      <c r="A972" s="241"/>
      <c r="B972" s="253"/>
      <c r="C972" s="50" t="s">
        <v>1060</v>
      </c>
      <c r="D972" s="5" t="e">
        <f>#REF!</f>
        <v>#REF!</v>
      </c>
      <c r="E972" s="5">
        <f>E971</f>
        <v>0.72</v>
      </c>
      <c r="F972" s="5" t="e">
        <f t="shared" si="41"/>
        <v>#REF!</v>
      </c>
      <c r="G972" s="310"/>
      <c r="H972" s="294"/>
      <c r="I972" s="326"/>
    </row>
    <row r="973" spans="1:9" ht="18.75" customHeight="1" x14ac:dyDescent="0.2">
      <c r="A973" s="251" t="s">
        <v>32</v>
      </c>
      <c r="B973" s="251" t="s">
        <v>1031</v>
      </c>
      <c r="C973" s="50" t="s">
        <v>1060</v>
      </c>
      <c r="D973" s="5" t="e">
        <f>#REF!</f>
        <v>#REF!</v>
      </c>
      <c r="E973" s="5">
        <f>2.16/2</f>
        <v>1.08</v>
      </c>
      <c r="F973" s="5" t="e">
        <f t="shared" si="41"/>
        <v>#REF!</v>
      </c>
      <c r="G973" s="310" t="e">
        <f>(F973+F974)*#REF!</f>
        <v>#REF!</v>
      </c>
      <c r="H973" s="294" t="e">
        <f>G973*#REF!</f>
        <v>#REF!</v>
      </c>
      <c r="I973" s="326" t="e">
        <f>G973*#REF!</f>
        <v>#REF!</v>
      </c>
    </row>
    <row r="974" spans="1:9" ht="18.75" customHeight="1" x14ac:dyDescent="0.2">
      <c r="A974" s="253"/>
      <c r="B974" s="253"/>
      <c r="C974" s="50" t="s">
        <v>1060</v>
      </c>
      <c r="D974" s="5" t="e">
        <f>#REF!</f>
        <v>#REF!</v>
      </c>
      <c r="E974" s="5">
        <f>E973</f>
        <v>1.08</v>
      </c>
      <c r="F974" s="5" t="e">
        <f t="shared" si="41"/>
        <v>#REF!</v>
      </c>
      <c r="G974" s="310"/>
      <c r="H974" s="294"/>
      <c r="I974" s="326"/>
    </row>
    <row r="975" spans="1:9" ht="18.75" customHeight="1" x14ac:dyDescent="0.2">
      <c r="A975" s="251" t="s">
        <v>33</v>
      </c>
      <c r="B975" s="251" t="s">
        <v>1031</v>
      </c>
      <c r="C975" s="50" t="s">
        <v>1060</v>
      </c>
      <c r="D975" s="5" t="e">
        <f>#REF!</f>
        <v>#REF!</v>
      </c>
      <c r="E975" s="5">
        <f>2.88/2</f>
        <v>1.44</v>
      </c>
      <c r="F975" s="5" t="e">
        <f t="shared" si="41"/>
        <v>#REF!</v>
      </c>
      <c r="G975" s="310" t="e">
        <f>(F975+F976)*#REF!</f>
        <v>#REF!</v>
      </c>
      <c r="H975" s="294" t="e">
        <f>G975*#REF!</f>
        <v>#REF!</v>
      </c>
      <c r="I975" s="326" t="e">
        <f>G975*#REF!</f>
        <v>#REF!</v>
      </c>
    </row>
    <row r="976" spans="1:9" ht="18.75" customHeight="1" x14ac:dyDescent="0.2">
      <c r="A976" s="253"/>
      <c r="B976" s="253"/>
      <c r="C976" s="50" t="s">
        <v>1060</v>
      </c>
      <c r="D976" s="5" t="e">
        <f>#REF!</f>
        <v>#REF!</v>
      </c>
      <c r="E976" s="5">
        <f>E975</f>
        <v>1.44</v>
      </c>
      <c r="F976" s="5" t="e">
        <f t="shared" si="41"/>
        <v>#REF!</v>
      </c>
      <c r="G976" s="310"/>
      <c r="H976" s="294"/>
      <c r="I976" s="326"/>
    </row>
    <row r="977" spans="1:9" ht="21" customHeight="1" x14ac:dyDescent="0.2">
      <c r="A977" s="257" t="s">
        <v>70</v>
      </c>
      <c r="B977" s="274" t="s">
        <v>363</v>
      </c>
      <c r="C977" s="50" t="s">
        <v>296</v>
      </c>
      <c r="D977" s="5" t="e">
        <f>#REF!</f>
        <v>#REF!</v>
      </c>
      <c r="E977" s="5">
        <v>3</v>
      </c>
      <c r="F977" s="5" t="e">
        <f t="shared" si="41"/>
        <v>#REF!</v>
      </c>
      <c r="G977" s="310" t="e">
        <f>(F977+F978)*#REF!</f>
        <v>#REF!</v>
      </c>
      <c r="H977" s="294" t="e">
        <f>G977*#REF!</f>
        <v>#REF!</v>
      </c>
      <c r="I977" s="326" t="e">
        <f>G977*#REF!</f>
        <v>#REF!</v>
      </c>
    </row>
    <row r="978" spans="1:9" ht="21" customHeight="1" x14ac:dyDescent="0.2">
      <c r="A978" s="258"/>
      <c r="B978" s="275"/>
      <c r="C978" s="50" t="s">
        <v>296</v>
      </c>
      <c r="D978" s="5" t="e">
        <f>#REF!</f>
        <v>#REF!</v>
      </c>
      <c r="E978" s="5">
        <v>3</v>
      </c>
      <c r="F978" s="5" t="e">
        <f t="shared" si="41"/>
        <v>#REF!</v>
      </c>
      <c r="G978" s="310"/>
      <c r="H978" s="294"/>
      <c r="I978" s="326"/>
    </row>
    <row r="979" spans="1:9" ht="18.75" customHeight="1" x14ac:dyDescent="0.2"/>
    <row r="980" spans="1:9" ht="18.75" customHeight="1" x14ac:dyDescent="0.2">
      <c r="A980" s="1" t="s">
        <v>1130</v>
      </c>
    </row>
    <row r="981" spans="1:9" ht="33.75" customHeight="1" x14ac:dyDescent="0.2">
      <c r="A981" s="33" t="s">
        <v>868</v>
      </c>
      <c r="B981" s="6" t="s">
        <v>923</v>
      </c>
      <c r="C981" s="50" t="s">
        <v>1060</v>
      </c>
      <c r="D981" s="5" t="e">
        <f>#REF!</f>
        <v>#REF!</v>
      </c>
      <c r="E981" s="5">
        <v>3.5</v>
      </c>
      <c r="F981" s="5" t="e">
        <f t="shared" ref="F981:F1002" si="42">D981*E981</f>
        <v>#REF!</v>
      </c>
      <c r="G981" s="5" t="e">
        <f>F981*#REF!</f>
        <v>#REF!</v>
      </c>
      <c r="H981" s="131" t="e">
        <f>G981*#REF!</f>
        <v>#REF!</v>
      </c>
      <c r="I981" s="132" t="e">
        <f>G981*#REF!</f>
        <v>#REF!</v>
      </c>
    </row>
    <row r="982" spans="1:9" ht="24.75" customHeight="1" x14ac:dyDescent="0.2">
      <c r="A982" s="7" t="s">
        <v>869</v>
      </c>
      <c r="B982" s="6" t="s">
        <v>922</v>
      </c>
      <c r="C982" s="50" t="s">
        <v>1060</v>
      </c>
      <c r="D982" s="5" t="e">
        <f>#REF!</f>
        <v>#REF!</v>
      </c>
      <c r="E982" s="5">
        <v>4.7</v>
      </c>
      <c r="F982" s="5" t="e">
        <f t="shared" si="42"/>
        <v>#REF!</v>
      </c>
      <c r="G982" s="5" t="e">
        <f>F982*#REF!</f>
        <v>#REF!</v>
      </c>
      <c r="H982" s="131" t="e">
        <f>G982*#REF!</f>
        <v>#REF!</v>
      </c>
      <c r="I982" s="132" t="e">
        <f>G982*#REF!</f>
        <v>#REF!</v>
      </c>
    </row>
    <row r="983" spans="1:9" ht="39" customHeight="1" x14ac:dyDescent="0.2">
      <c r="A983" s="33" t="s">
        <v>870</v>
      </c>
      <c r="B983" s="6" t="s">
        <v>923</v>
      </c>
      <c r="C983" s="50" t="s">
        <v>1060</v>
      </c>
      <c r="D983" s="5" t="e">
        <f>#REF!</f>
        <v>#REF!</v>
      </c>
      <c r="E983" s="5">
        <v>1.81</v>
      </c>
      <c r="F983" s="5" t="e">
        <f t="shared" si="42"/>
        <v>#REF!</v>
      </c>
      <c r="G983" s="5" t="e">
        <f>F983*#REF!</f>
        <v>#REF!</v>
      </c>
      <c r="H983" s="131" t="e">
        <f>G983*#REF!</f>
        <v>#REF!</v>
      </c>
      <c r="I983" s="132" t="e">
        <f>G983*#REF!</f>
        <v>#REF!</v>
      </c>
    </row>
    <row r="984" spans="1:9" ht="31.5" customHeight="1" x14ac:dyDescent="0.2">
      <c r="A984" s="39" t="s">
        <v>791</v>
      </c>
      <c r="B984" s="6" t="s">
        <v>923</v>
      </c>
      <c r="C984" s="50" t="s">
        <v>1060</v>
      </c>
      <c r="D984" s="5" t="e">
        <f>#REF!</f>
        <v>#REF!</v>
      </c>
      <c r="E984" s="5">
        <v>2.36</v>
      </c>
      <c r="F984" s="5" t="e">
        <f t="shared" si="42"/>
        <v>#REF!</v>
      </c>
      <c r="G984" s="5" t="e">
        <f>F984*#REF!</f>
        <v>#REF!</v>
      </c>
      <c r="H984" s="131" t="e">
        <f>G984*#REF!</f>
        <v>#REF!</v>
      </c>
      <c r="I984" s="132" t="e">
        <f>G984*#REF!</f>
        <v>#REF!</v>
      </c>
    </row>
    <row r="985" spans="1:9" ht="22.5" customHeight="1" x14ac:dyDescent="0.2">
      <c r="A985" s="65" t="s">
        <v>924</v>
      </c>
      <c r="B985" s="6" t="s">
        <v>923</v>
      </c>
      <c r="C985" s="50" t="s">
        <v>1060</v>
      </c>
      <c r="D985" s="5" t="e">
        <f>#REF!</f>
        <v>#REF!</v>
      </c>
      <c r="E985" s="5">
        <v>4.0599999999999996</v>
      </c>
      <c r="F985" s="5" t="e">
        <f t="shared" si="42"/>
        <v>#REF!</v>
      </c>
      <c r="G985" s="5" t="e">
        <f>F985*#REF!</f>
        <v>#REF!</v>
      </c>
      <c r="H985" s="131" t="e">
        <f>G985*#REF!</f>
        <v>#REF!</v>
      </c>
      <c r="I985" s="132" t="e">
        <f>G985*#REF!</f>
        <v>#REF!</v>
      </c>
    </row>
    <row r="986" spans="1:9" ht="22.5" customHeight="1" x14ac:dyDescent="0.2">
      <c r="A986" s="65" t="s">
        <v>1094</v>
      </c>
      <c r="B986" s="6" t="s">
        <v>923</v>
      </c>
      <c r="C986" s="50" t="s">
        <v>1060</v>
      </c>
      <c r="D986" s="5" t="e">
        <f>#REF!</f>
        <v>#REF!</v>
      </c>
      <c r="E986" s="5">
        <v>3.43</v>
      </c>
      <c r="F986" s="5" t="e">
        <f t="shared" si="42"/>
        <v>#REF!</v>
      </c>
      <c r="G986" s="5" t="e">
        <f>F986*#REF!</f>
        <v>#REF!</v>
      </c>
      <c r="H986" s="131" t="e">
        <f>G986*#REF!</f>
        <v>#REF!</v>
      </c>
      <c r="I986" s="132" t="e">
        <f>G986*#REF!</f>
        <v>#REF!</v>
      </c>
    </row>
    <row r="987" spans="1:9" ht="31.5" customHeight="1" x14ac:dyDescent="0.2">
      <c r="A987" s="33" t="s">
        <v>552</v>
      </c>
      <c r="B987" s="6" t="s">
        <v>832</v>
      </c>
      <c r="C987" s="50" t="s">
        <v>1060</v>
      </c>
      <c r="D987" s="5" t="e">
        <f>#REF!</f>
        <v>#REF!</v>
      </c>
      <c r="E987" s="5">
        <v>1.67</v>
      </c>
      <c r="F987" s="5" t="e">
        <f t="shared" si="42"/>
        <v>#REF!</v>
      </c>
      <c r="G987" s="5" t="e">
        <f>F987*#REF!</f>
        <v>#REF!</v>
      </c>
      <c r="H987" s="131" t="e">
        <f>G987*#REF!</f>
        <v>#REF!</v>
      </c>
      <c r="I987" s="132" t="e">
        <f>G987*#REF!</f>
        <v>#REF!</v>
      </c>
    </row>
    <row r="988" spans="1:9" ht="21.75" customHeight="1" x14ac:dyDescent="0.2">
      <c r="A988" s="7" t="s">
        <v>731</v>
      </c>
      <c r="B988" s="6" t="s">
        <v>832</v>
      </c>
      <c r="C988" s="50" t="s">
        <v>1060</v>
      </c>
      <c r="D988" s="5" t="e">
        <f>#REF!</f>
        <v>#REF!</v>
      </c>
      <c r="E988" s="5">
        <v>3.51</v>
      </c>
      <c r="F988" s="5" t="e">
        <f t="shared" si="42"/>
        <v>#REF!</v>
      </c>
      <c r="G988" s="5" t="e">
        <f>F988*#REF!</f>
        <v>#REF!</v>
      </c>
      <c r="H988" s="131" t="e">
        <f>G988*#REF!</f>
        <v>#REF!</v>
      </c>
      <c r="I988" s="132" t="e">
        <f>G988*#REF!</f>
        <v>#REF!</v>
      </c>
    </row>
    <row r="989" spans="1:9" ht="31.5" customHeight="1" x14ac:dyDescent="0.2">
      <c r="A989" s="39" t="s">
        <v>553</v>
      </c>
      <c r="B989" s="6" t="s">
        <v>832</v>
      </c>
      <c r="C989" s="50" t="s">
        <v>1060</v>
      </c>
      <c r="D989" s="5" t="e">
        <f>#REF!</f>
        <v>#REF!</v>
      </c>
      <c r="E989" s="5">
        <v>2.09</v>
      </c>
      <c r="F989" s="5" t="e">
        <f t="shared" si="42"/>
        <v>#REF!</v>
      </c>
      <c r="G989" s="5" t="e">
        <f>F989*#REF!</f>
        <v>#REF!</v>
      </c>
      <c r="H989" s="131" t="e">
        <f>G989*#REF!</f>
        <v>#REF!</v>
      </c>
      <c r="I989" s="132" t="e">
        <f>G989*#REF!</f>
        <v>#REF!</v>
      </c>
    </row>
    <row r="990" spans="1:9" ht="24.75" customHeight="1" x14ac:dyDescent="0.2">
      <c r="A990" s="6" t="s">
        <v>924</v>
      </c>
      <c r="B990" s="6" t="s">
        <v>832</v>
      </c>
      <c r="C990" s="50" t="s">
        <v>1060</v>
      </c>
      <c r="D990" s="5" t="e">
        <f>#REF!</f>
        <v>#REF!</v>
      </c>
      <c r="E990" s="5">
        <v>5.43</v>
      </c>
      <c r="F990" s="5" t="e">
        <f t="shared" si="42"/>
        <v>#REF!</v>
      </c>
      <c r="G990" s="5" t="e">
        <f>F990*#REF!</f>
        <v>#REF!</v>
      </c>
      <c r="H990" s="131" t="e">
        <f>G990*#REF!</f>
        <v>#REF!</v>
      </c>
      <c r="I990" s="132" t="e">
        <f>G990*#REF!</f>
        <v>#REF!</v>
      </c>
    </row>
    <row r="991" spans="1:9" ht="31.5" customHeight="1" x14ac:dyDescent="0.2">
      <c r="A991" s="39" t="s">
        <v>554</v>
      </c>
      <c r="B991" s="6" t="s">
        <v>832</v>
      </c>
      <c r="C991" s="50" t="s">
        <v>1060</v>
      </c>
      <c r="D991" s="5" t="e">
        <f>#REF!</f>
        <v>#REF!</v>
      </c>
      <c r="E991" s="5">
        <v>0.24</v>
      </c>
      <c r="F991" s="5" t="e">
        <f t="shared" si="42"/>
        <v>#REF!</v>
      </c>
      <c r="G991" s="5" t="e">
        <f>F991*#REF!</f>
        <v>#REF!</v>
      </c>
      <c r="H991" s="131" t="e">
        <f>G991*#REF!</f>
        <v>#REF!</v>
      </c>
      <c r="I991" s="132" t="e">
        <f>G991*#REF!</f>
        <v>#REF!</v>
      </c>
    </row>
    <row r="992" spans="1:9" ht="31.5" customHeight="1" x14ac:dyDescent="0.2">
      <c r="A992" s="39" t="s">
        <v>579</v>
      </c>
      <c r="B992" s="6" t="s">
        <v>1031</v>
      </c>
      <c r="C992" s="50" t="s">
        <v>1060</v>
      </c>
      <c r="D992" s="5" t="e">
        <f>#REF!</f>
        <v>#REF!</v>
      </c>
      <c r="E992" s="5">
        <v>0.48</v>
      </c>
      <c r="F992" s="5" t="e">
        <f t="shared" si="42"/>
        <v>#REF!</v>
      </c>
      <c r="G992" s="5" t="e">
        <f>F992*#REF!</f>
        <v>#REF!</v>
      </c>
      <c r="H992" s="131" t="e">
        <f>G992*#REF!</f>
        <v>#REF!</v>
      </c>
      <c r="I992" s="132" t="e">
        <f>G992*#REF!</f>
        <v>#REF!</v>
      </c>
    </row>
    <row r="993" spans="1:9" ht="31.5" customHeight="1" x14ac:dyDescent="0.2">
      <c r="A993" s="39" t="s">
        <v>340</v>
      </c>
      <c r="B993" s="6" t="s">
        <v>922</v>
      </c>
      <c r="C993" s="50" t="s">
        <v>1060</v>
      </c>
      <c r="D993" s="5" t="e">
        <f>#REF!</f>
        <v>#REF!</v>
      </c>
      <c r="E993" s="5">
        <v>2.16</v>
      </c>
      <c r="F993" s="5" t="e">
        <f t="shared" si="42"/>
        <v>#REF!</v>
      </c>
      <c r="G993" s="5" t="e">
        <f>F993*#REF!</f>
        <v>#REF!</v>
      </c>
      <c r="H993" s="131" t="e">
        <f>G993*#REF!</f>
        <v>#REF!</v>
      </c>
      <c r="I993" s="132" t="e">
        <f>G993*#REF!</f>
        <v>#REF!</v>
      </c>
    </row>
    <row r="994" spans="1:9" ht="31.5" customHeight="1" x14ac:dyDescent="0.2">
      <c r="A994" s="39" t="s">
        <v>12</v>
      </c>
      <c r="B994" s="6" t="s">
        <v>469</v>
      </c>
      <c r="C994" s="50" t="s">
        <v>1060</v>
      </c>
      <c r="D994" s="5" t="e">
        <f>#REF!</f>
        <v>#REF!</v>
      </c>
      <c r="E994" s="5">
        <v>0.36</v>
      </c>
      <c r="F994" s="5" t="e">
        <f t="shared" si="42"/>
        <v>#REF!</v>
      </c>
      <c r="G994" s="5" t="e">
        <f>F994*#REF!</f>
        <v>#REF!</v>
      </c>
      <c r="H994" s="131" t="e">
        <f>G994*#REF!</f>
        <v>#REF!</v>
      </c>
      <c r="I994" s="132" t="e">
        <f>G994*#REF!</f>
        <v>#REF!</v>
      </c>
    </row>
    <row r="995" spans="1:9" ht="44.25" customHeight="1" x14ac:dyDescent="0.2">
      <c r="A995" s="33" t="s">
        <v>800</v>
      </c>
      <c r="B995" s="6" t="s">
        <v>13</v>
      </c>
      <c r="C995" s="50" t="s">
        <v>1060</v>
      </c>
      <c r="D995" s="5" t="e">
        <f>#REF!</f>
        <v>#REF!</v>
      </c>
      <c r="E995" s="5">
        <v>1.44</v>
      </c>
      <c r="F995" s="5" t="e">
        <f t="shared" si="42"/>
        <v>#REF!</v>
      </c>
      <c r="G995" s="5" t="e">
        <f>F995*#REF!</f>
        <v>#REF!</v>
      </c>
      <c r="H995" s="131" t="e">
        <f>G995*#REF!</f>
        <v>#REF!</v>
      </c>
      <c r="I995" s="132" t="e">
        <f>G995*#REF!</f>
        <v>#REF!</v>
      </c>
    </row>
    <row r="996" spans="1:9" ht="42" customHeight="1" x14ac:dyDescent="0.2">
      <c r="A996" s="33" t="s">
        <v>732</v>
      </c>
      <c r="B996" s="6" t="s">
        <v>1032</v>
      </c>
      <c r="C996" s="50" t="s">
        <v>1060</v>
      </c>
      <c r="D996" s="5" t="e">
        <f>#REF!</f>
        <v>#REF!</v>
      </c>
      <c r="E996" s="5">
        <v>2.82</v>
      </c>
      <c r="F996" s="5" t="e">
        <f t="shared" si="42"/>
        <v>#REF!</v>
      </c>
      <c r="G996" s="5" t="e">
        <f>F996*#REF!</f>
        <v>#REF!</v>
      </c>
      <c r="H996" s="131" t="e">
        <f>G996*#REF!</f>
        <v>#REF!</v>
      </c>
      <c r="I996" s="132" t="e">
        <f>G996*#REF!</f>
        <v>#REF!</v>
      </c>
    </row>
    <row r="997" spans="1:9" ht="47.25" customHeight="1" x14ac:dyDescent="0.2">
      <c r="A997" s="33" t="s">
        <v>650</v>
      </c>
      <c r="B997" s="6" t="s">
        <v>832</v>
      </c>
      <c r="C997" s="50" t="s">
        <v>1060</v>
      </c>
      <c r="D997" s="5" t="e">
        <f>#REF!</f>
        <v>#REF!</v>
      </c>
      <c r="E997" s="5">
        <v>2.88</v>
      </c>
      <c r="F997" s="5" t="e">
        <f t="shared" si="42"/>
        <v>#REF!</v>
      </c>
      <c r="G997" s="5" t="e">
        <f>F997*#REF!</f>
        <v>#REF!</v>
      </c>
      <c r="H997" s="131" t="e">
        <f>G997*#REF!</f>
        <v>#REF!</v>
      </c>
      <c r="I997" s="132" t="e">
        <f>G997*#REF!</f>
        <v>#REF!</v>
      </c>
    </row>
    <row r="998" spans="1:9" ht="36.75" customHeight="1" x14ac:dyDescent="0.2">
      <c r="A998" s="33" t="s">
        <v>801</v>
      </c>
      <c r="B998" s="6" t="s">
        <v>832</v>
      </c>
      <c r="C998" s="50" t="s">
        <v>1060</v>
      </c>
      <c r="D998" s="5" t="e">
        <f>#REF!</f>
        <v>#REF!</v>
      </c>
      <c r="E998" s="5">
        <v>4</v>
      </c>
      <c r="F998" s="5" t="e">
        <f t="shared" si="42"/>
        <v>#REF!</v>
      </c>
      <c r="G998" s="5" t="e">
        <f>F998*#REF!</f>
        <v>#REF!</v>
      </c>
      <c r="H998" s="131" t="e">
        <f>G998*#REF!</f>
        <v>#REF!</v>
      </c>
      <c r="I998" s="132" t="e">
        <f>G998*#REF!</f>
        <v>#REF!</v>
      </c>
    </row>
    <row r="999" spans="1:9" ht="16.5" customHeight="1" x14ac:dyDescent="0.2">
      <c r="A999" s="256" t="s">
        <v>802</v>
      </c>
      <c r="B999" s="242" t="s">
        <v>21</v>
      </c>
      <c r="C999" s="156" t="s">
        <v>75</v>
      </c>
      <c r="D999" s="5" t="e">
        <f>#REF!</f>
        <v>#REF!</v>
      </c>
      <c r="E999" s="49">
        <v>2.5</v>
      </c>
      <c r="F999" s="5" t="e">
        <f t="shared" si="42"/>
        <v>#REF!</v>
      </c>
      <c r="G999" s="310" t="e">
        <f>(F999+F1000+F1001)*#REF!</f>
        <v>#REF!</v>
      </c>
      <c r="H999" s="294" t="e">
        <f>G999*#REF!</f>
        <v>#REF!</v>
      </c>
      <c r="I999" s="326" t="e">
        <f>G999*#REF!</f>
        <v>#REF!</v>
      </c>
    </row>
    <row r="1000" spans="1:9" ht="16.5" customHeight="1" x14ac:dyDescent="0.2">
      <c r="A1000" s="256"/>
      <c r="B1000" s="242"/>
      <c r="C1000" s="16" t="s">
        <v>1060</v>
      </c>
      <c r="D1000" s="49" t="e">
        <f>#REF!</f>
        <v>#REF!</v>
      </c>
      <c r="E1000" s="49">
        <f>E999</f>
        <v>2.5</v>
      </c>
      <c r="F1000" s="5" t="e">
        <f t="shared" si="42"/>
        <v>#REF!</v>
      </c>
      <c r="G1000" s="310"/>
      <c r="H1000" s="294"/>
      <c r="I1000" s="326"/>
    </row>
    <row r="1001" spans="1:9" ht="16.5" customHeight="1" x14ac:dyDescent="0.2">
      <c r="A1001" s="256"/>
      <c r="B1001" s="242"/>
      <c r="C1001" s="16" t="s">
        <v>589</v>
      </c>
      <c r="D1001" s="49" t="e">
        <f>#REF!</f>
        <v>#REF!</v>
      </c>
      <c r="E1001" s="49">
        <f>E999</f>
        <v>2.5</v>
      </c>
      <c r="F1001" s="5" t="e">
        <f t="shared" si="42"/>
        <v>#REF!</v>
      </c>
      <c r="G1001" s="310"/>
      <c r="H1001" s="294"/>
      <c r="I1001" s="326"/>
    </row>
    <row r="1002" spans="1:9" ht="33.75" customHeight="1" x14ac:dyDescent="0.2">
      <c r="A1002" s="55" t="s">
        <v>688</v>
      </c>
      <c r="B1002" s="30" t="s">
        <v>689</v>
      </c>
      <c r="C1002" s="98" t="s">
        <v>1060</v>
      </c>
      <c r="D1002" s="31" t="e">
        <f>#REF!</f>
        <v>#REF!</v>
      </c>
      <c r="E1002" s="31">
        <v>0.6</v>
      </c>
      <c r="F1002" s="31" t="e">
        <f t="shared" si="42"/>
        <v>#REF!</v>
      </c>
      <c r="G1002" s="31" t="e">
        <f>F1002*#REF!</f>
        <v>#REF!</v>
      </c>
      <c r="H1002" s="135" t="e">
        <f>G1002*#REF!</f>
        <v>#REF!</v>
      </c>
      <c r="I1002" s="132" t="e">
        <f>G1002*#REF!</f>
        <v>#REF!</v>
      </c>
    </row>
    <row r="1003" spans="1:9" ht="33.75" customHeight="1" x14ac:dyDescent="0.2"/>
    <row r="1004" spans="1:9" ht="31.5" customHeight="1" x14ac:dyDescent="0.2">
      <c r="A1004" s="25" t="s">
        <v>179</v>
      </c>
    </row>
    <row r="1005" spans="1:9" ht="25.5" customHeight="1" x14ac:dyDescent="0.2">
      <c r="A1005" s="1" t="s">
        <v>1087</v>
      </c>
    </row>
    <row r="1006" spans="1:9" ht="24.75" customHeight="1" x14ac:dyDescent="0.2">
      <c r="A1006" s="247" t="s">
        <v>258</v>
      </c>
      <c r="B1006" s="254" t="s">
        <v>651</v>
      </c>
      <c r="C1006" s="50" t="s">
        <v>1047</v>
      </c>
      <c r="D1006" s="5" t="e">
        <f>#REF!</f>
        <v>#REF!</v>
      </c>
      <c r="E1006" s="5">
        <v>0.34</v>
      </c>
      <c r="F1006" s="5" t="e">
        <f>D1006*E1006</f>
        <v>#REF!</v>
      </c>
      <c r="G1006" s="310" t="e">
        <f>(F1006+F1007)*#REF!</f>
        <v>#REF!</v>
      </c>
      <c r="H1006" s="294" t="e">
        <f>G1006*#REF!</f>
        <v>#REF!</v>
      </c>
      <c r="I1006" s="326" t="e">
        <f>G1006*#REF!</f>
        <v>#REF!</v>
      </c>
    </row>
    <row r="1007" spans="1:9" ht="24.75" customHeight="1" x14ac:dyDescent="0.2">
      <c r="A1007" s="239"/>
      <c r="B1007" s="251"/>
      <c r="C1007" s="52" t="s">
        <v>1060</v>
      </c>
      <c r="D1007" s="27" t="e">
        <f>#REF!</f>
        <v>#REF!</v>
      </c>
      <c r="E1007" s="27">
        <v>0.35</v>
      </c>
      <c r="F1007" s="27" t="e">
        <f>D1007*E1007</f>
        <v>#REF!</v>
      </c>
      <c r="G1007" s="311"/>
      <c r="H1007" s="313"/>
      <c r="I1007" s="324"/>
    </row>
    <row r="1008" spans="1:9" ht="17.25" customHeight="1" x14ac:dyDescent="0.2">
      <c r="A1008" s="54" t="s">
        <v>283</v>
      </c>
      <c r="B1008" s="13"/>
      <c r="C1008" s="103"/>
      <c r="D1008" s="14"/>
      <c r="E1008" s="14"/>
      <c r="F1008" s="14"/>
      <c r="G1008" s="14"/>
      <c r="H1008" s="146"/>
      <c r="I1008" s="146"/>
    </row>
    <row r="1009" spans="1:9" ht="24.75" customHeight="1" x14ac:dyDescent="0.2">
      <c r="A1009" s="247" t="s">
        <v>98</v>
      </c>
      <c r="B1009" s="242" t="s">
        <v>729</v>
      </c>
      <c r="C1009" s="50" t="s">
        <v>1047</v>
      </c>
      <c r="D1009" s="5" t="e">
        <f>#REF!</f>
        <v>#REF!</v>
      </c>
      <c r="E1009" s="5">
        <v>1.1200000000000001</v>
      </c>
      <c r="F1009" s="5" t="e">
        <f>D1009*E1009</f>
        <v>#REF!</v>
      </c>
      <c r="G1009" s="310" t="e">
        <f>(F1009+F1010)*#REF!</f>
        <v>#REF!</v>
      </c>
      <c r="H1009" s="294" t="e">
        <f>G1009*#REF!</f>
        <v>#REF!</v>
      </c>
      <c r="I1009" s="326" t="e">
        <f>G1009*#REF!</f>
        <v>#REF!</v>
      </c>
    </row>
    <row r="1010" spans="1:9" ht="24.75" customHeight="1" x14ac:dyDescent="0.2">
      <c r="A1010" s="247"/>
      <c r="B1010" s="242"/>
      <c r="C1010" s="50" t="s">
        <v>1060</v>
      </c>
      <c r="D1010" s="5" t="e">
        <f>#REF!</f>
        <v>#REF!</v>
      </c>
      <c r="E1010" s="5">
        <v>1.1299999999999999</v>
      </c>
      <c r="F1010" s="5" t="e">
        <f>D1010*E1010</f>
        <v>#REF!</v>
      </c>
      <c r="G1010" s="310"/>
      <c r="H1010" s="294"/>
      <c r="I1010" s="326"/>
    </row>
    <row r="1011" spans="1:9" ht="27.75" customHeight="1" x14ac:dyDescent="0.2">
      <c r="A1011" s="16" t="s">
        <v>284</v>
      </c>
      <c r="B1011" s="6"/>
      <c r="C1011" s="50"/>
      <c r="D1011" s="5"/>
      <c r="E1011" s="5"/>
      <c r="F1011" s="5"/>
      <c r="G1011" s="5"/>
      <c r="H1011" s="131"/>
      <c r="I1011" s="132"/>
    </row>
    <row r="1012" spans="1:9" ht="20.25" customHeight="1" x14ac:dyDescent="0.2">
      <c r="A1012" s="247" t="s">
        <v>143</v>
      </c>
      <c r="B1012" s="254" t="s">
        <v>99</v>
      </c>
      <c r="C1012" s="50" t="s">
        <v>1047</v>
      </c>
      <c r="D1012" s="5" t="e">
        <f>#REF!</f>
        <v>#REF!</v>
      </c>
      <c r="E1012" s="49">
        <v>5.67</v>
      </c>
      <c r="F1012" s="5" t="e">
        <f t="shared" ref="F1012:F1042" si="43">D1012*E1012</f>
        <v>#REF!</v>
      </c>
      <c r="G1012" s="310" t="e">
        <f>(F1012+F1013)*#REF!</f>
        <v>#REF!</v>
      </c>
      <c r="H1012" s="294" t="e">
        <f>G1012*#REF!</f>
        <v>#REF!</v>
      </c>
      <c r="I1012" s="326" t="e">
        <f>G1012*#REF!</f>
        <v>#REF!</v>
      </c>
    </row>
    <row r="1013" spans="1:9" ht="20.25" customHeight="1" x14ac:dyDescent="0.2">
      <c r="A1013" s="247"/>
      <c r="B1013" s="254"/>
      <c r="C1013" s="50" t="s">
        <v>1060</v>
      </c>
      <c r="D1013" s="5" t="e">
        <f>#REF!</f>
        <v>#REF!</v>
      </c>
      <c r="E1013" s="49">
        <v>2.84</v>
      </c>
      <c r="F1013" s="5" t="e">
        <f t="shared" si="43"/>
        <v>#REF!</v>
      </c>
      <c r="G1013" s="310"/>
      <c r="H1013" s="294"/>
      <c r="I1013" s="326"/>
    </row>
    <row r="1014" spans="1:9" ht="10.5" customHeight="1" x14ac:dyDescent="0.2">
      <c r="A1014" s="239" t="s">
        <v>878</v>
      </c>
      <c r="B1014" s="248" t="s">
        <v>879</v>
      </c>
      <c r="C1014" s="16" t="s">
        <v>1047</v>
      </c>
      <c r="D1014" s="49" t="e">
        <f>#REF!</f>
        <v>#REF!</v>
      </c>
      <c r="E1014" s="49">
        <v>8.5</v>
      </c>
      <c r="F1014" s="5" t="e">
        <f t="shared" si="43"/>
        <v>#REF!</v>
      </c>
      <c r="G1014" s="310" t="e">
        <f>(F1014+F1015+F1016+F1017)*#REF!</f>
        <v>#REF!</v>
      </c>
      <c r="H1014" s="318" t="e">
        <f>G1014*#REF!</f>
        <v>#REF!</v>
      </c>
      <c r="I1014" s="333" t="e">
        <f>G1014*#REF!</f>
        <v>#REF!</v>
      </c>
    </row>
    <row r="1015" spans="1:9" ht="10.5" customHeight="1" x14ac:dyDescent="0.2">
      <c r="A1015" s="240"/>
      <c r="B1015" s="249"/>
      <c r="C1015" s="50" t="s">
        <v>1047</v>
      </c>
      <c r="D1015" s="5" t="e">
        <f>#REF!</f>
        <v>#REF!</v>
      </c>
      <c r="E1015" s="49">
        <v>8.5</v>
      </c>
      <c r="F1015" s="5" t="e">
        <f t="shared" si="43"/>
        <v>#REF!</v>
      </c>
      <c r="G1015" s="310"/>
      <c r="H1015" s="318"/>
      <c r="I1015" s="333"/>
    </row>
    <row r="1016" spans="1:9" ht="10.5" customHeight="1" x14ac:dyDescent="0.2">
      <c r="A1016" s="240"/>
      <c r="B1016" s="249"/>
      <c r="C1016" s="16" t="s">
        <v>589</v>
      </c>
      <c r="D1016" s="49" t="e">
        <f>#REF!</f>
        <v>#REF!</v>
      </c>
      <c r="E1016" s="49">
        <v>8.5</v>
      </c>
      <c r="F1016" s="5" t="e">
        <f t="shared" si="43"/>
        <v>#REF!</v>
      </c>
      <c r="G1016" s="310"/>
      <c r="H1016" s="318"/>
      <c r="I1016" s="333"/>
    </row>
    <row r="1017" spans="1:9" ht="10.5" customHeight="1" x14ac:dyDescent="0.2">
      <c r="A1017" s="241"/>
      <c r="B1017" s="250"/>
      <c r="C1017" s="16" t="s">
        <v>75</v>
      </c>
      <c r="D1017" s="5" t="e">
        <f>#REF!</f>
        <v>#REF!</v>
      </c>
      <c r="E1017" s="49">
        <v>8.5</v>
      </c>
      <c r="F1017" s="5" t="e">
        <f t="shared" si="43"/>
        <v>#REF!</v>
      </c>
      <c r="G1017" s="310"/>
      <c r="H1017" s="318"/>
      <c r="I1017" s="333"/>
    </row>
    <row r="1018" spans="1:9" ht="10.5" customHeight="1" x14ac:dyDescent="0.2">
      <c r="A1018" s="268" t="s">
        <v>225</v>
      </c>
      <c r="B1018" s="248" t="s">
        <v>879</v>
      </c>
      <c r="C1018" s="16" t="s">
        <v>1047</v>
      </c>
      <c r="D1018" s="49" t="e">
        <f>#REF!</f>
        <v>#REF!</v>
      </c>
      <c r="E1018" s="49">
        <v>9.6</v>
      </c>
      <c r="F1018" s="5" t="e">
        <f t="shared" si="43"/>
        <v>#REF!</v>
      </c>
      <c r="G1018" s="310" t="e">
        <f>(F1018+F1019+F1020+F1021)*#REF!</f>
        <v>#REF!</v>
      </c>
      <c r="H1018" s="318" t="e">
        <f>G1018*#REF!</f>
        <v>#REF!</v>
      </c>
      <c r="I1018" s="333" t="e">
        <f>G1018*#REF!</f>
        <v>#REF!</v>
      </c>
    </row>
    <row r="1019" spans="1:9" ht="10.5" customHeight="1" x14ac:dyDescent="0.2">
      <c r="A1019" s="269"/>
      <c r="B1019" s="249"/>
      <c r="C1019" s="50" t="s">
        <v>1047</v>
      </c>
      <c r="D1019" s="5" t="e">
        <f>#REF!</f>
        <v>#REF!</v>
      </c>
      <c r="E1019" s="49">
        <v>9.6</v>
      </c>
      <c r="F1019" s="5" t="e">
        <f t="shared" si="43"/>
        <v>#REF!</v>
      </c>
      <c r="G1019" s="310"/>
      <c r="H1019" s="318"/>
      <c r="I1019" s="333"/>
    </row>
    <row r="1020" spans="1:9" ht="10.5" customHeight="1" x14ac:dyDescent="0.2">
      <c r="A1020" s="269"/>
      <c r="B1020" s="249"/>
      <c r="C1020" s="16" t="s">
        <v>589</v>
      </c>
      <c r="D1020" s="49" t="e">
        <f>#REF!</f>
        <v>#REF!</v>
      </c>
      <c r="E1020" s="49">
        <v>9.6</v>
      </c>
      <c r="F1020" s="5" t="e">
        <f t="shared" si="43"/>
        <v>#REF!</v>
      </c>
      <c r="G1020" s="310"/>
      <c r="H1020" s="318"/>
      <c r="I1020" s="333"/>
    </row>
    <row r="1021" spans="1:9" ht="10.5" customHeight="1" x14ac:dyDescent="0.2">
      <c r="A1021" s="270"/>
      <c r="B1021" s="250"/>
      <c r="C1021" s="16" t="s">
        <v>75</v>
      </c>
      <c r="D1021" s="5" t="e">
        <f>#REF!</f>
        <v>#REF!</v>
      </c>
      <c r="E1021" s="49">
        <v>9.6</v>
      </c>
      <c r="F1021" s="5" t="e">
        <f t="shared" si="43"/>
        <v>#REF!</v>
      </c>
      <c r="G1021" s="310"/>
      <c r="H1021" s="318"/>
      <c r="I1021" s="333"/>
    </row>
    <row r="1022" spans="1:9" ht="16.5" customHeight="1" x14ac:dyDescent="0.2">
      <c r="A1022" s="239" t="s">
        <v>226</v>
      </c>
      <c r="B1022" s="248" t="s">
        <v>880</v>
      </c>
      <c r="C1022" s="16" t="s">
        <v>1047</v>
      </c>
      <c r="D1022" s="49" t="e">
        <f>#REF!</f>
        <v>#REF!</v>
      </c>
      <c r="E1022" s="49">
        <f>1.7/2</f>
        <v>0.85</v>
      </c>
      <c r="F1022" s="5" t="e">
        <f t="shared" si="43"/>
        <v>#REF!</v>
      </c>
      <c r="G1022" s="310" t="e">
        <f>(F1022+F1023)*#REF!</f>
        <v>#REF!</v>
      </c>
      <c r="H1022" s="294" t="e">
        <f>G1022*#REF!</f>
        <v>#REF!</v>
      </c>
      <c r="I1022" s="326" t="e">
        <f>G1022*#REF!</f>
        <v>#REF!</v>
      </c>
    </row>
    <row r="1023" spans="1:9" ht="16.5" customHeight="1" x14ac:dyDescent="0.2">
      <c r="A1023" s="241"/>
      <c r="B1023" s="250"/>
      <c r="C1023" s="50" t="s">
        <v>1047</v>
      </c>
      <c r="D1023" s="5" t="e">
        <f>#REF!</f>
        <v>#REF!</v>
      </c>
      <c r="E1023" s="49">
        <f>1.7/2</f>
        <v>0.85</v>
      </c>
      <c r="F1023" s="5" t="e">
        <f t="shared" si="43"/>
        <v>#REF!</v>
      </c>
      <c r="G1023" s="310"/>
      <c r="H1023" s="294"/>
      <c r="I1023" s="326"/>
    </row>
    <row r="1024" spans="1:9" ht="14.25" customHeight="1" x14ac:dyDescent="0.2">
      <c r="A1024" s="257" t="s">
        <v>881</v>
      </c>
      <c r="B1024" s="248" t="s">
        <v>729</v>
      </c>
      <c r="C1024" s="50" t="s">
        <v>1047</v>
      </c>
      <c r="D1024" s="5" t="e">
        <f>#REF!</f>
        <v>#REF!</v>
      </c>
      <c r="E1024" s="5">
        <v>0.77</v>
      </c>
      <c r="F1024" s="5" t="e">
        <f t="shared" si="43"/>
        <v>#REF!</v>
      </c>
      <c r="G1024" s="310" t="e">
        <f>(F1024+F1025+F1026)*#REF!</f>
        <v>#REF!</v>
      </c>
      <c r="H1024" s="294" t="e">
        <f>G1024*#REF!</f>
        <v>#REF!</v>
      </c>
      <c r="I1024" s="326" t="e">
        <f>G1024*#REF!</f>
        <v>#REF!</v>
      </c>
    </row>
    <row r="1025" spans="1:9" ht="14.25" customHeight="1" x14ac:dyDescent="0.2">
      <c r="A1025" s="255"/>
      <c r="B1025" s="249"/>
      <c r="C1025" s="50" t="s">
        <v>1047</v>
      </c>
      <c r="D1025" s="5" t="e">
        <f>#REF!</f>
        <v>#REF!</v>
      </c>
      <c r="E1025" s="5">
        <v>0.77</v>
      </c>
      <c r="F1025" s="5" t="e">
        <f t="shared" si="43"/>
        <v>#REF!</v>
      </c>
      <c r="G1025" s="310"/>
      <c r="H1025" s="294"/>
      <c r="I1025" s="326"/>
    </row>
    <row r="1026" spans="1:9" ht="14.25" customHeight="1" x14ac:dyDescent="0.2">
      <c r="A1026" s="258"/>
      <c r="B1026" s="250"/>
      <c r="C1026" s="16" t="s">
        <v>75</v>
      </c>
      <c r="D1026" s="5" t="e">
        <f>#REF!</f>
        <v>#REF!</v>
      </c>
      <c r="E1026" s="5">
        <v>0.76</v>
      </c>
      <c r="F1026" s="5" t="e">
        <f t="shared" si="43"/>
        <v>#REF!</v>
      </c>
      <c r="G1026" s="310"/>
      <c r="H1026" s="294"/>
      <c r="I1026" s="326"/>
    </row>
    <row r="1027" spans="1:9" ht="12.75" customHeight="1" x14ac:dyDescent="0.2">
      <c r="A1027" s="257" t="s">
        <v>144</v>
      </c>
      <c r="B1027" s="248" t="s">
        <v>882</v>
      </c>
      <c r="C1027" s="50" t="s">
        <v>1047</v>
      </c>
      <c r="D1027" s="5" t="e">
        <f>#REF!</f>
        <v>#REF!</v>
      </c>
      <c r="E1027" s="5">
        <v>0.21</v>
      </c>
      <c r="F1027" s="5" t="e">
        <f t="shared" si="43"/>
        <v>#REF!</v>
      </c>
      <c r="G1027" s="310" t="e">
        <f>(F1027+F1028+F1029+F1030)*#REF!</f>
        <v>#REF!</v>
      </c>
      <c r="H1027" s="318" t="e">
        <f>G1027*#REF!</f>
        <v>#REF!</v>
      </c>
      <c r="I1027" s="333"/>
    </row>
    <row r="1028" spans="1:9" ht="12.75" customHeight="1" x14ac:dyDescent="0.2">
      <c r="A1028" s="255"/>
      <c r="B1028" s="249"/>
      <c r="C1028" s="50" t="s">
        <v>1047</v>
      </c>
      <c r="D1028" s="5" t="e">
        <f>#REF!</f>
        <v>#REF!</v>
      </c>
      <c r="E1028" s="5">
        <v>0.21</v>
      </c>
      <c r="F1028" s="5" t="e">
        <f t="shared" si="43"/>
        <v>#REF!</v>
      </c>
      <c r="G1028" s="310"/>
      <c r="H1028" s="318"/>
      <c r="I1028" s="333"/>
    </row>
    <row r="1029" spans="1:9" ht="12.75" customHeight="1" x14ac:dyDescent="0.2">
      <c r="A1029" s="255"/>
      <c r="B1029" s="249"/>
      <c r="C1029" s="50" t="s">
        <v>1047</v>
      </c>
      <c r="D1029" s="5" t="e">
        <f>#REF!</f>
        <v>#REF!</v>
      </c>
      <c r="E1029" s="5">
        <v>0.22</v>
      </c>
      <c r="F1029" s="5" t="e">
        <f t="shared" si="43"/>
        <v>#REF!</v>
      </c>
      <c r="G1029" s="310"/>
      <c r="H1029" s="318"/>
      <c r="I1029" s="333"/>
    </row>
    <row r="1030" spans="1:9" ht="12.75" customHeight="1" x14ac:dyDescent="0.2">
      <c r="A1030" s="258"/>
      <c r="B1030" s="250"/>
      <c r="C1030" s="16" t="s">
        <v>75</v>
      </c>
      <c r="D1030" s="5" t="e">
        <f>#REF!</f>
        <v>#REF!</v>
      </c>
      <c r="E1030" s="5">
        <v>0.21</v>
      </c>
      <c r="F1030" s="5" t="e">
        <f t="shared" si="43"/>
        <v>#REF!</v>
      </c>
      <c r="G1030" s="310"/>
      <c r="H1030" s="318"/>
      <c r="I1030" s="333"/>
    </row>
    <row r="1031" spans="1:9" ht="12.75" customHeight="1" x14ac:dyDescent="0.2">
      <c r="A1031" s="257" t="s">
        <v>145</v>
      </c>
      <c r="B1031" s="248" t="s">
        <v>882</v>
      </c>
      <c r="C1031" s="50" t="s">
        <v>1047</v>
      </c>
      <c r="D1031" s="5" t="e">
        <f>#REF!</f>
        <v>#REF!</v>
      </c>
      <c r="E1031" s="5">
        <v>0.39</v>
      </c>
      <c r="F1031" s="5" t="e">
        <f t="shared" si="43"/>
        <v>#REF!</v>
      </c>
      <c r="G1031" s="310" t="e">
        <f>(F1031+F1032+F1033+F1034)*#REF!</f>
        <v>#REF!</v>
      </c>
      <c r="H1031" s="318" t="e">
        <f>G1031*#REF!</f>
        <v>#REF!</v>
      </c>
      <c r="I1031" s="333"/>
    </row>
    <row r="1032" spans="1:9" ht="12.75" customHeight="1" x14ac:dyDescent="0.2">
      <c r="A1032" s="255"/>
      <c r="B1032" s="249"/>
      <c r="C1032" s="50" t="s">
        <v>1047</v>
      </c>
      <c r="D1032" s="5" t="e">
        <f>#REF!</f>
        <v>#REF!</v>
      </c>
      <c r="E1032" s="5">
        <v>0.39</v>
      </c>
      <c r="F1032" s="5" t="e">
        <f t="shared" si="43"/>
        <v>#REF!</v>
      </c>
      <c r="G1032" s="310"/>
      <c r="H1032" s="318"/>
      <c r="I1032" s="333"/>
    </row>
    <row r="1033" spans="1:9" ht="12.75" customHeight="1" x14ac:dyDescent="0.2">
      <c r="A1033" s="255"/>
      <c r="B1033" s="249"/>
      <c r="C1033" s="50" t="s">
        <v>1047</v>
      </c>
      <c r="D1033" s="5" t="e">
        <f>#REF!</f>
        <v>#REF!</v>
      </c>
      <c r="E1033" s="5">
        <v>0.39</v>
      </c>
      <c r="F1033" s="5" t="e">
        <f t="shared" si="43"/>
        <v>#REF!</v>
      </c>
      <c r="G1033" s="310"/>
      <c r="H1033" s="318"/>
      <c r="I1033" s="333"/>
    </row>
    <row r="1034" spans="1:9" ht="12.75" customHeight="1" x14ac:dyDescent="0.2">
      <c r="A1034" s="258"/>
      <c r="B1034" s="250"/>
      <c r="C1034" s="16" t="s">
        <v>75</v>
      </c>
      <c r="D1034" s="5" t="e">
        <f>#REF!</f>
        <v>#REF!</v>
      </c>
      <c r="E1034" s="5">
        <v>0.38</v>
      </c>
      <c r="F1034" s="5" t="e">
        <f t="shared" si="43"/>
        <v>#REF!</v>
      </c>
      <c r="G1034" s="310"/>
      <c r="H1034" s="318"/>
      <c r="I1034" s="333"/>
    </row>
    <row r="1035" spans="1:9" ht="12" customHeight="1" x14ac:dyDescent="0.2">
      <c r="A1035" s="239" t="s">
        <v>1079</v>
      </c>
      <c r="B1035" s="248" t="s">
        <v>882</v>
      </c>
      <c r="C1035" s="50" t="s">
        <v>1047</v>
      </c>
      <c r="D1035" s="5" t="e">
        <f>#REF!</f>
        <v>#REF!</v>
      </c>
      <c r="E1035" s="5">
        <v>0.56000000000000005</v>
      </c>
      <c r="F1035" s="5" t="e">
        <f t="shared" si="43"/>
        <v>#REF!</v>
      </c>
      <c r="G1035" s="310" t="e">
        <f>(F1035+F1036+F1037+F1038)*#REF!</f>
        <v>#REF!</v>
      </c>
      <c r="H1035" s="318" t="e">
        <f>G1035*#REF!</f>
        <v>#REF!</v>
      </c>
      <c r="I1035" s="333" t="e">
        <f>G1035*#REF!</f>
        <v>#REF!</v>
      </c>
    </row>
    <row r="1036" spans="1:9" ht="12" customHeight="1" x14ac:dyDescent="0.2">
      <c r="A1036" s="240"/>
      <c r="B1036" s="249"/>
      <c r="C1036" s="50" t="s">
        <v>1047</v>
      </c>
      <c r="D1036" s="5" t="e">
        <f>#REF!</f>
        <v>#REF!</v>
      </c>
      <c r="E1036" s="5">
        <v>0.56000000000000005</v>
      </c>
      <c r="F1036" s="5" t="e">
        <f t="shared" si="43"/>
        <v>#REF!</v>
      </c>
      <c r="G1036" s="310"/>
      <c r="H1036" s="318"/>
      <c r="I1036" s="333"/>
    </row>
    <row r="1037" spans="1:9" ht="12" customHeight="1" x14ac:dyDescent="0.2">
      <c r="A1037" s="240"/>
      <c r="B1037" s="249"/>
      <c r="C1037" s="50" t="s">
        <v>1047</v>
      </c>
      <c r="D1037" s="5" t="e">
        <f>#REF!</f>
        <v>#REF!</v>
      </c>
      <c r="E1037" s="5">
        <v>0.56000000000000005</v>
      </c>
      <c r="F1037" s="5" t="e">
        <f t="shared" si="43"/>
        <v>#REF!</v>
      </c>
      <c r="G1037" s="310"/>
      <c r="H1037" s="318"/>
      <c r="I1037" s="333"/>
    </row>
    <row r="1038" spans="1:9" ht="12" customHeight="1" x14ac:dyDescent="0.2">
      <c r="A1038" s="241"/>
      <c r="B1038" s="250"/>
      <c r="C1038" s="16" t="s">
        <v>75</v>
      </c>
      <c r="D1038" s="5" t="e">
        <f>#REF!</f>
        <v>#REF!</v>
      </c>
      <c r="E1038" s="5">
        <v>0.56000000000000005</v>
      </c>
      <c r="F1038" s="5" t="e">
        <f t="shared" si="43"/>
        <v>#REF!</v>
      </c>
      <c r="G1038" s="310"/>
      <c r="H1038" s="318"/>
      <c r="I1038" s="333"/>
    </row>
    <row r="1039" spans="1:9" ht="12" customHeight="1" x14ac:dyDescent="0.2">
      <c r="A1039" s="239" t="s">
        <v>649</v>
      </c>
      <c r="B1039" s="248" t="s">
        <v>882</v>
      </c>
      <c r="C1039" s="50" t="s">
        <v>1047</v>
      </c>
      <c r="D1039" s="5" t="e">
        <f>#REF!</f>
        <v>#REF!</v>
      </c>
      <c r="E1039" s="5">
        <v>0.81</v>
      </c>
      <c r="F1039" s="5" t="e">
        <f t="shared" si="43"/>
        <v>#REF!</v>
      </c>
      <c r="G1039" s="310" t="e">
        <f>(F1039+F1040+F1041+F1042)*#REF!</f>
        <v>#REF!</v>
      </c>
      <c r="H1039" s="318" t="e">
        <f>G1039*#REF!</f>
        <v>#REF!</v>
      </c>
      <c r="I1039" s="333" t="e">
        <f>G1039*#REF!</f>
        <v>#REF!</v>
      </c>
    </row>
    <row r="1040" spans="1:9" ht="12" customHeight="1" x14ac:dyDescent="0.2">
      <c r="A1040" s="240"/>
      <c r="B1040" s="249"/>
      <c r="C1040" s="50" t="s">
        <v>1047</v>
      </c>
      <c r="D1040" s="5" t="e">
        <f>#REF!</f>
        <v>#REF!</v>
      </c>
      <c r="E1040" s="5">
        <v>0.8</v>
      </c>
      <c r="F1040" s="5" t="e">
        <f t="shared" si="43"/>
        <v>#REF!</v>
      </c>
      <c r="G1040" s="310"/>
      <c r="H1040" s="318"/>
      <c r="I1040" s="333"/>
    </row>
    <row r="1041" spans="1:9" ht="12" customHeight="1" x14ac:dyDescent="0.2">
      <c r="A1041" s="240"/>
      <c r="B1041" s="249"/>
      <c r="C1041" s="50" t="s">
        <v>1047</v>
      </c>
      <c r="D1041" s="5" t="e">
        <f>#REF!</f>
        <v>#REF!</v>
      </c>
      <c r="E1041" s="5">
        <v>0.8</v>
      </c>
      <c r="F1041" s="5" t="e">
        <f t="shared" si="43"/>
        <v>#REF!</v>
      </c>
      <c r="G1041" s="310"/>
      <c r="H1041" s="318"/>
      <c r="I1041" s="333"/>
    </row>
    <row r="1042" spans="1:9" ht="12" customHeight="1" x14ac:dyDescent="0.2">
      <c r="A1042" s="241"/>
      <c r="B1042" s="250"/>
      <c r="C1042" s="16" t="s">
        <v>75</v>
      </c>
      <c r="D1042" s="5" t="e">
        <f>#REF!</f>
        <v>#REF!</v>
      </c>
      <c r="E1042" s="5">
        <v>0.8</v>
      </c>
      <c r="F1042" s="5" t="e">
        <f t="shared" si="43"/>
        <v>#REF!</v>
      </c>
      <c r="G1042" s="310"/>
      <c r="H1042" s="318"/>
      <c r="I1042" s="333"/>
    </row>
    <row r="1043" spans="1:9" ht="14.25" customHeight="1" x14ac:dyDescent="0.2"/>
    <row r="1044" spans="1:9" ht="21.75" customHeight="1" x14ac:dyDescent="0.2">
      <c r="A1044" s="1" t="s">
        <v>640</v>
      </c>
    </row>
    <row r="1045" spans="1:9" ht="18.75" customHeight="1" x14ac:dyDescent="0.2">
      <c r="A1045" s="257" t="s">
        <v>473</v>
      </c>
      <c r="B1045" s="248" t="s">
        <v>679</v>
      </c>
      <c r="C1045" s="50" t="s">
        <v>1060</v>
      </c>
      <c r="D1045" s="5" t="e">
        <f>#REF!</f>
        <v>#REF!</v>
      </c>
      <c r="E1045" s="5">
        <v>1.78</v>
      </c>
      <c r="F1045" s="5" t="e">
        <f t="shared" ref="F1045:F1061" si="44">D1045*E1045</f>
        <v>#REF!</v>
      </c>
      <c r="G1045" s="310" t="e">
        <f>(F1045+F1046)*#REF!</f>
        <v>#REF!</v>
      </c>
      <c r="H1045" s="294" t="e">
        <f>G1045*#REF!</f>
        <v>#REF!</v>
      </c>
      <c r="I1045" s="326" t="e">
        <f>G1045*#REF!</f>
        <v>#REF!</v>
      </c>
    </row>
    <row r="1046" spans="1:9" ht="18.75" customHeight="1" x14ac:dyDescent="0.2">
      <c r="A1046" s="258"/>
      <c r="B1046" s="250"/>
      <c r="C1046" s="50" t="s">
        <v>1060</v>
      </c>
      <c r="D1046" s="5" t="e">
        <f>#REF!</f>
        <v>#REF!</v>
      </c>
      <c r="E1046" s="5">
        <v>1.78</v>
      </c>
      <c r="F1046" s="5" t="e">
        <f t="shared" si="44"/>
        <v>#REF!</v>
      </c>
      <c r="G1046" s="311"/>
      <c r="H1046" s="313"/>
      <c r="I1046" s="324"/>
    </row>
    <row r="1047" spans="1:9" ht="21" customHeight="1" x14ac:dyDescent="0.2">
      <c r="A1047" s="239" t="s">
        <v>852</v>
      </c>
      <c r="B1047" s="248" t="s">
        <v>1032</v>
      </c>
      <c r="C1047" s="50" t="s">
        <v>1047</v>
      </c>
      <c r="D1047" s="5" t="e">
        <f>#REF!</f>
        <v>#REF!</v>
      </c>
      <c r="E1047" s="5">
        <v>1.1499999999999999</v>
      </c>
      <c r="F1047" s="5" t="e">
        <f t="shared" si="44"/>
        <v>#REF!</v>
      </c>
      <c r="G1047" s="310" t="e">
        <f>(F1047+F1048)*#REF!</f>
        <v>#REF!</v>
      </c>
      <c r="H1047" s="294" t="e">
        <f>G1047*#REF!</f>
        <v>#REF!</v>
      </c>
      <c r="I1047" s="326" t="e">
        <f>G1047*#REF!</f>
        <v>#REF!</v>
      </c>
    </row>
    <row r="1048" spans="1:9" ht="21" customHeight="1" x14ac:dyDescent="0.2">
      <c r="A1048" s="241"/>
      <c r="B1048" s="250"/>
      <c r="C1048" s="50" t="str">
        <f>C1047</f>
        <v>слесарь 3 р.</v>
      </c>
      <c r="D1048" s="5" t="e">
        <f>#REF!</f>
        <v>#REF!</v>
      </c>
      <c r="E1048" s="6">
        <f>E1047</f>
        <v>1.1499999999999999</v>
      </c>
      <c r="F1048" s="5" t="e">
        <f t="shared" si="44"/>
        <v>#REF!</v>
      </c>
      <c r="G1048" s="311"/>
      <c r="H1048" s="313"/>
      <c r="I1048" s="324"/>
    </row>
    <row r="1049" spans="1:9" ht="20.25" customHeight="1" x14ac:dyDescent="0.2">
      <c r="A1049" s="239" t="s">
        <v>543</v>
      </c>
      <c r="B1049" s="248" t="s">
        <v>832</v>
      </c>
      <c r="C1049" s="50" t="s">
        <v>1047</v>
      </c>
      <c r="D1049" s="5" t="e">
        <f>#REF!</f>
        <v>#REF!</v>
      </c>
      <c r="E1049" s="5">
        <v>0.73</v>
      </c>
      <c r="F1049" s="5" t="e">
        <f t="shared" si="44"/>
        <v>#REF!</v>
      </c>
      <c r="G1049" s="310" t="e">
        <f>(F1049+F1050)*#REF!</f>
        <v>#REF!</v>
      </c>
      <c r="H1049" s="294" t="e">
        <f>G1049*#REF!</f>
        <v>#REF!</v>
      </c>
      <c r="I1049" s="326" t="e">
        <f>G1049*#REF!</f>
        <v>#REF!</v>
      </c>
    </row>
    <row r="1050" spans="1:9" ht="20.25" customHeight="1" x14ac:dyDescent="0.2">
      <c r="A1050" s="241"/>
      <c r="B1050" s="250"/>
      <c r="C1050" s="50" t="str">
        <f>C1049</f>
        <v>слесарь 3 р.</v>
      </c>
      <c r="D1050" s="5" t="e">
        <f>#REF!</f>
        <v>#REF!</v>
      </c>
      <c r="E1050" s="5">
        <v>0.72</v>
      </c>
      <c r="F1050" s="5" t="e">
        <f t="shared" si="44"/>
        <v>#REF!</v>
      </c>
      <c r="G1050" s="311"/>
      <c r="H1050" s="313"/>
      <c r="I1050" s="324"/>
    </row>
    <row r="1051" spans="1:9" ht="18.75" customHeight="1" x14ac:dyDescent="0.2">
      <c r="A1051" s="239" t="s">
        <v>883</v>
      </c>
      <c r="B1051" s="248" t="s">
        <v>689</v>
      </c>
      <c r="C1051" s="50" t="s">
        <v>1047</v>
      </c>
      <c r="D1051" s="5" t="e">
        <f>#REF!</f>
        <v>#REF!</v>
      </c>
      <c r="E1051" s="5">
        <v>0.12</v>
      </c>
      <c r="F1051" s="5" t="e">
        <f t="shared" si="44"/>
        <v>#REF!</v>
      </c>
      <c r="G1051" s="310" t="e">
        <f>(F1051+F1052)*#REF!</f>
        <v>#REF!</v>
      </c>
      <c r="H1051" s="294" t="e">
        <f>G1051*#REF!</f>
        <v>#REF!</v>
      </c>
      <c r="I1051" s="326" t="e">
        <f>G1051*#REF!</f>
        <v>#REF!</v>
      </c>
    </row>
    <row r="1052" spans="1:9" ht="18.75" customHeight="1" x14ac:dyDescent="0.2">
      <c r="A1052" s="241"/>
      <c r="B1052" s="250"/>
      <c r="C1052" s="50" t="str">
        <f>C1051</f>
        <v>слесарь 3 р.</v>
      </c>
      <c r="D1052" s="5" t="e">
        <f>#REF!</f>
        <v>#REF!</v>
      </c>
      <c r="E1052" s="5">
        <v>0.12</v>
      </c>
      <c r="F1052" s="5" t="e">
        <f t="shared" si="44"/>
        <v>#REF!</v>
      </c>
      <c r="G1052" s="311"/>
      <c r="H1052" s="313"/>
      <c r="I1052" s="324"/>
    </row>
    <row r="1053" spans="1:9" ht="18" customHeight="1" x14ac:dyDescent="0.2">
      <c r="A1053" s="239" t="s">
        <v>1023</v>
      </c>
      <c r="B1053" s="248" t="s">
        <v>728</v>
      </c>
      <c r="C1053" s="50" t="s">
        <v>1047</v>
      </c>
      <c r="D1053" s="5" t="e">
        <f>#REF!</f>
        <v>#REF!</v>
      </c>
      <c r="E1053" s="5">
        <v>0.33</v>
      </c>
      <c r="F1053" s="5" t="e">
        <f t="shared" si="44"/>
        <v>#REF!</v>
      </c>
      <c r="G1053" s="310" t="e">
        <f>(F1053+F1054)*#REF!</f>
        <v>#REF!</v>
      </c>
      <c r="H1053" s="294" t="e">
        <f>G1053*#REF!</f>
        <v>#REF!</v>
      </c>
      <c r="I1053" s="326" t="e">
        <f>G1053*#REF!</f>
        <v>#REF!</v>
      </c>
    </row>
    <row r="1054" spans="1:9" ht="18" customHeight="1" x14ac:dyDescent="0.2">
      <c r="A1054" s="241"/>
      <c r="B1054" s="250"/>
      <c r="C1054" s="50" t="str">
        <f>C1053</f>
        <v>слесарь 3 р.</v>
      </c>
      <c r="D1054" s="5" t="e">
        <f>#REF!</f>
        <v>#REF!</v>
      </c>
      <c r="E1054" s="5">
        <v>0.32</v>
      </c>
      <c r="F1054" s="5" t="e">
        <f t="shared" si="44"/>
        <v>#REF!</v>
      </c>
      <c r="G1054" s="311"/>
      <c r="H1054" s="313"/>
      <c r="I1054" s="324"/>
    </row>
    <row r="1055" spans="1:9" ht="21" customHeight="1" x14ac:dyDescent="0.2">
      <c r="A1055" s="239" t="s">
        <v>835</v>
      </c>
      <c r="B1055" s="248" t="s">
        <v>110</v>
      </c>
      <c r="C1055" s="50" t="s">
        <v>1047</v>
      </c>
      <c r="D1055" s="5" t="e">
        <f>#REF!</f>
        <v>#REF!</v>
      </c>
      <c r="E1055" s="5">
        <v>0.2</v>
      </c>
      <c r="F1055" s="5" t="e">
        <f t="shared" si="44"/>
        <v>#REF!</v>
      </c>
      <c r="G1055" s="310" t="e">
        <f>(F1055+F1056)*#REF!</f>
        <v>#REF!</v>
      </c>
      <c r="H1055" s="294" t="e">
        <f>G1055*#REF!</f>
        <v>#REF!</v>
      </c>
      <c r="I1055" s="326" t="e">
        <f>G1055*#REF!</f>
        <v>#REF!</v>
      </c>
    </row>
    <row r="1056" spans="1:9" ht="21" customHeight="1" x14ac:dyDescent="0.2">
      <c r="A1056" s="241"/>
      <c r="B1056" s="250"/>
      <c r="C1056" s="50" t="str">
        <f>C1055</f>
        <v>слесарь 3 р.</v>
      </c>
      <c r="D1056" s="5" t="e">
        <f>#REF!</f>
        <v>#REF!</v>
      </c>
      <c r="E1056" s="5">
        <v>0.19</v>
      </c>
      <c r="F1056" s="5" t="e">
        <f t="shared" si="44"/>
        <v>#REF!</v>
      </c>
      <c r="G1056" s="311"/>
      <c r="H1056" s="313"/>
      <c r="I1056" s="324"/>
    </row>
    <row r="1057" spans="1:9" ht="16.5" customHeight="1" x14ac:dyDescent="0.2">
      <c r="A1057" s="257" t="s">
        <v>34</v>
      </c>
      <c r="B1057" s="251" t="s">
        <v>354</v>
      </c>
      <c r="C1057" s="16" t="s">
        <v>1060</v>
      </c>
      <c r="D1057" s="5" t="e">
        <f>#REF!</f>
        <v>#REF!</v>
      </c>
      <c r="E1057" s="5">
        <v>3.2</v>
      </c>
      <c r="F1057" s="5" t="e">
        <f t="shared" si="44"/>
        <v>#REF!</v>
      </c>
      <c r="G1057" s="310" t="e">
        <f>(F1057+F1058)*#REF!</f>
        <v>#REF!</v>
      </c>
      <c r="H1057" s="294" t="e">
        <f>G1057*#REF!</f>
        <v>#REF!</v>
      </c>
      <c r="I1057" s="326" t="e">
        <f>G1057*#REF!</f>
        <v>#REF!</v>
      </c>
    </row>
    <row r="1058" spans="1:9" ht="16.5" customHeight="1" x14ac:dyDescent="0.2">
      <c r="A1058" s="258"/>
      <c r="B1058" s="253"/>
      <c r="C1058" s="50" t="s">
        <v>1060</v>
      </c>
      <c r="D1058" s="5" t="e">
        <f>#REF!</f>
        <v>#REF!</v>
      </c>
      <c r="E1058" s="5">
        <v>3.21</v>
      </c>
      <c r="F1058" s="5" t="e">
        <f t="shared" si="44"/>
        <v>#REF!</v>
      </c>
      <c r="G1058" s="311"/>
      <c r="H1058" s="313"/>
      <c r="I1058" s="324"/>
    </row>
    <row r="1059" spans="1:9" ht="25.5" customHeight="1" x14ac:dyDescent="0.2">
      <c r="A1059" s="39" t="s">
        <v>544</v>
      </c>
      <c r="B1059" s="7" t="s">
        <v>549</v>
      </c>
      <c r="C1059" s="50" t="s">
        <v>38</v>
      </c>
      <c r="D1059" s="5" t="e">
        <f>#REF!</f>
        <v>#REF!</v>
      </c>
      <c r="E1059" s="5">
        <v>2.84</v>
      </c>
      <c r="F1059" s="5" t="e">
        <f t="shared" si="44"/>
        <v>#REF!</v>
      </c>
      <c r="G1059" s="5" t="e">
        <f>F1059*#REF!</f>
        <v>#REF!</v>
      </c>
      <c r="H1059" s="131" t="e">
        <f>G1059*#REF!</f>
        <v>#REF!</v>
      </c>
      <c r="I1059" s="132" t="e">
        <f>G1059*#REF!</f>
        <v>#REF!</v>
      </c>
    </row>
    <row r="1060" spans="1:9" ht="18.75" customHeight="1" x14ac:dyDescent="0.2">
      <c r="A1060" s="247" t="s">
        <v>836</v>
      </c>
      <c r="B1060" s="242" t="s">
        <v>1032</v>
      </c>
      <c r="C1060" s="16" t="s">
        <v>1047</v>
      </c>
      <c r="D1060" s="49" t="e">
        <f>#REF!</f>
        <v>#REF!</v>
      </c>
      <c r="E1060" s="49">
        <v>0.6</v>
      </c>
      <c r="F1060" s="5" t="e">
        <f t="shared" si="44"/>
        <v>#REF!</v>
      </c>
      <c r="G1060" s="310" t="e">
        <f>(F1060+F1061)*#REF!</f>
        <v>#REF!</v>
      </c>
      <c r="H1060" s="294" t="e">
        <f>G1060*#REF!</f>
        <v>#REF!</v>
      </c>
      <c r="I1060" s="326" t="e">
        <f>G1060*#REF!</f>
        <v>#REF!</v>
      </c>
    </row>
    <row r="1061" spans="1:9" ht="18.75" customHeight="1" x14ac:dyDescent="0.2">
      <c r="A1061" s="239"/>
      <c r="B1061" s="248"/>
      <c r="C1061" s="99" t="s">
        <v>1060</v>
      </c>
      <c r="D1061" s="11" t="e">
        <f>#REF!</f>
        <v>#REF!</v>
      </c>
      <c r="E1061" s="11">
        <v>0.32</v>
      </c>
      <c r="F1061" s="27" t="e">
        <f t="shared" si="44"/>
        <v>#REF!</v>
      </c>
      <c r="G1061" s="311"/>
      <c r="H1061" s="313"/>
      <c r="I1061" s="324"/>
    </row>
    <row r="1062" spans="1:9" x14ac:dyDescent="0.2">
      <c r="A1062" s="76"/>
      <c r="B1062" s="41"/>
      <c r="C1062" s="76"/>
      <c r="D1062" s="63"/>
      <c r="E1062" s="63"/>
      <c r="F1062" s="42"/>
      <c r="G1062" s="42"/>
      <c r="H1062" s="155"/>
      <c r="I1062" s="155"/>
    </row>
    <row r="1063" spans="1:9" ht="24" customHeight="1" x14ac:dyDescent="0.2">
      <c r="A1063" s="1" t="s">
        <v>545</v>
      </c>
      <c r="C1063" s="90"/>
      <c r="D1063" s="19"/>
      <c r="E1063" s="19"/>
    </row>
    <row r="1064" spans="1:9" ht="24" customHeight="1" x14ac:dyDescent="0.2">
      <c r="A1064" s="239" t="s">
        <v>896</v>
      </c>
      <c r="B1064" s="248" t="s">
        <v>729</v>
      </c>
      <c r="C1064" s="50" t="s">
        <v>1060</v>
      </c>
      <c r="D1064" s="11" t="e">
        <f>#REF!</f>
        <v>#REF!</v>
      </c>
      <c r="E1064" s="5">
        <v>8.51</v>
      </c>
      <c r="F1064" s="5" t="e">
        <f t="shared" ref="F1064:F1071" si="45">D1064*E1064</f>
        <v>#REF!</v>
      </c>
      <c r="G1064" s="310" t="e">
        <f>(F1064+F1065)*#REF!</f>
        <v>#REF!</v>
      </c>
      <c r="H1064" s="294" t="e">
        <f>G1064*#REF!</f>
        <v>#REF!</v>
      </c>
      <c r="I1064" s="326" t="e">
        <f>G1064*#REF!</f>
        <v>#REF!</v>
      </c>
    </row>
    <row r="1065" spans="1:9" ht="24" customHeight="1" x14ac:dyDescent="0.2">
      <c r="A1065" s="241"/>
      <c r="B1065" s="250"/>
      <c r="C1065" s="50" t="s">
        <v>1060</v>
      </c>
      <c r="D1065" s="11" t="e">
        <f>#REF!</f>
        <v>#REF!</v>
      </c>
      <c r="E1065" s="5">
        <f>E1064</f>
        <v>8.51</v>
      </c>
      <c r="F1065" s="5" t="e">
        <f t="shared" si="45"/>
        <v>#REF!</v>
      </c>
      <c r="G1065" s="310"/>
      <c r="H1065" s="294"/>
      <c r="I1065" s="326"/>
    </row>
    <row r="1066" spans="1:9" ht="24" customHeight="1" x14ac:dyDescent="0.2">
      <c r="A1066" s="247" t="s">
        <v>897</v>
      </c>
      <c r="B1066" s="242" t="s">
        <v>729</v>
      </c>
      <c r="C1066" s="50" t="s">
        <v>1060</v>
      </c>
      <c r="D1066" s="49" t="e">
        <f>#REF!</f>
        <v>#REF!</v>
      </c>
      <c r="E1066" s="5">
        <v>10.64</v>
      </c>
      <c r="F1066" s="5" t="e">
        <f t="shared" si="45"/>
        <v>#REF!</v>
      </c>
      <c r="G1066" s="310" t="e">
        <f>(F1066+F1067)*#REF!</f>
        <v>#REF!</v>
      </c>
      <c r="H1066" s="294" t="e">
        <f>G1066*#REF!</f>
        <v>#REF!</v>
      </c>
      <c r="I1066" s="326" t="e">
        <f>G1066*#REF!</f>
        <v>#REF!</v>
      </c>
    </row>
    <row r="1067" spans="1:9" ht="24" customHeight="1" x14ac:dyDescent="0.2">
      <c r="A1067" s="247"/>
      <c r="B1067" s="242"/>
      <c r="C1067" s="50" t="s">
        <v>1060</v>
      </c>
      <c r="D1067" s="49" t="e">
        <f>#REF!</f>
        <v>#REF!</v>
      </c>
      <c r="E1067" s="5">
        <f>E1066</f>
        <v>10.64</v>
      </c>
      <c r="F1067" s="5" t="e">
        <f t="shared" si="45"/>
        <v>#REF!</v>
      </c>
      <c r="G1067" s="310"/>
      <c r="H1067" s="294"/>
      <c r="I1067" s="326"/>
    </row>
    <row r="1068" spans="1:9" ht="24" customHeight="1" x14ac:dyDescent="0.2">
      <c r="A1068" s="239" t="s">
        <v>898</v>
      </c>
      <c r="B1068" s="248" t="s">
        <v>729</v>
      </c>
      <c r="C1068" s="50" t="s">
        <v>1060</v>
      </c>
      <c r="D1068" s="11" t="e">
        <f>#REF!</f>
        <v>#REF!</v>
      </c>
      <c r="E1068" s="5">
        <v>12.76</v>
      </c>
      <c r="F1068" s="5" t="e">
        <f t="shared" si="45"/>
        <v>#REF!</v>
      </c>
      <c r="G1068" s="310" t="e">
        <f>(F1068+F1069)*#REF!</f>
        <v>#REF!</v>
      </c>
      <c r="H1068" s="294" t="e">
        <f>G1068*#REF!</f>
        <v>#REF!</v>
      </c>
      <c r="I1068" s="326" t="e">
        <f>G1068*#REF!</f>
        <v>#REF!</v>
      </c>
    </row>
    <row r="1069" spans="1:9" ht="24" customHeight="1" x14ac:dyDescent="0.2">
      <c r="A1069" s="241"/>
      <c r="B1069" s="250"/>
      <c r="C1069" s="50" t="s">
        <v>1060</v>
      </c>
      <c r="D1069" s="11" t="e">
        <f>#REF!</f>
        <v>#REF!</v>
      </c>
      <c r="E1069" s="5">
        <f>E1068</f>
        <v>12.76</v>
      </c>
      <c r="F1069" s="5" t="e">
        <f t="shared" si="45"/>
        <v>#REF!</v>
      </c>
      <c r="G1069" s="310"/>
      <c r="H1069" s="294"/>
      <c r="I1069" s="326"/>
    </row>
    <row r="1070" spans="1:9" ht="19.5" customHeight="1" x14ac:dyDescent="0.2">
      <c r="A1070" s="247" t="s">
        <v>213</v>
      </c>
      <c r="B1070" s="248" t="s">
        <v>729</v>
      </c>
      <c r="C1070" s="50" t="s">
        <v>1047</v>
      </c>
      <c r="D1070" s="49" t="e">
        <f>#REF!</f>
        <v>#REF!</v>
      </c>
      <c r="E1070" s="5">
        <v>5.79</v>
      </c>
      <c r="F1070" s="5" t="e">
        <f t="shared" si="45"/>
        <v>#REF!</v>
      </c>
      <c r="G1070" s="310" t="e">
        <f>(F1070+F1071)*#REF!</f>
        <v>#REF!</v>
      </c>
      <c r="H1070" s="294" t="e">
        <f>G1070*#REF!</f>
        <v>#REF!</v>
      </c>
      <c r="I1070" s="326" t="e">
        <f>G1070*#REF!</f>
        <v>#REF!</v>
      </c>
    </row>
    <row r="1071" spans="1:9" ht="19.5" customHeight="1" x14ac:dyDescent="0.2">
      <c r="A1071" s="247"/>
      <c r="B1071" s="250"/>
      <c r="C1071" s="50" t="s">
        <v>1060</v>
      </c>
      <c r="D1071" s="11" t="e">
        <f>#REF!</f>
        <v>#REF!</v>
      </c>
      <c r="E1071" s="5">
        <f>E1070</f>
        <v>5.79</v>
      </c>
      <c r="F1071" s="5" t="e">
        <f t="shared" si="45"/>
        <v>#REF!</v>
      </c>
      <c r="G1071" s="310"/>
      <c r="H1071" s="294"/>
      <c r="I1071" s="326"/>
    </row>
    <row r="1072" spans="1:9" ht="30.75" customHeight="1" x14ac:dyDescent="0.2">
      <c r="A1072" s="259" t="s">
        <v>305</v>
      </c>
      <c r="B1072" s="260"/>
      <c r="C1072" s="50"/>
      <c r="D1072" s="5"/>
      <c r="E1072" s="5"/>
      <c r="F1072" s="5"/>
      <c r="G1072" s="29"/>
      <c r="H1072" s="144"/>
      <c r="I1072" s="145"/>
    </row>
    <row r="1073" spans="1:9" ht="23.25" customHeight="1" x14ac:dyDescent="0.2">
      <c r="A1073" s="247" t="s">
        <v>214</v>
      </c>
      <c r="B1073" s="248" t="s">
        <v>729</v>
      </c>
      <c r="C1073" s="50" t="s">
        <v>1047</v>
      </c>
      <c r="D1073" s="49" t="e">
        <f>#REF!</f>
        <v>#REF!</v>
      </c>
      <c r="E1073" s="5">
        <v>5.79</v>
      </c>
      <c r="F1073" s="5" t="e">
        <f>D1073*E1073</f>
        <v>#REF!</v>
      </c>
      <c r="G1073" s="310" t="e">
        <f>(F1073+F1074)*#REF!</f>
        <v>#REF!</v>
      </c>
      <c r="H1073" s="294" t="e">
        <f>G1073*#REF!</f>
        <v>#REF!</v>
      </c>
      <c r="I1073" s="326" t="e">
        <f>G1073*#REF!</f>
        <v>#REF!</v>
      </c>
    </row>
    <row r="1074" spans="1:9" ht="23.25" customHeight="1" x14ac:dyDescent="0.2">
      <c r="A1074" s="247"/>
      <c r="B1074" s="250"/>
      <c r="C1074" s="50" t="s">
        <v>1060</v>
      </c>
      <c r="D1074" s="11" t="e">
        <f>#REF!</f>
        <v>#REF!</v>
      </c>
      <c r="E1074" s="5">
        <f>E1073</f>
        <v>5.79</v>
      </c>
      <c r="F1074" s="5" t="e">
        <f>D1074*E1074</f>
        <v>#REF!</v>
      </c>
      <c r="G1074" s="310"/>
      <c r="H1074" s="294"/>
      <c r="I1074" s="326"/>
    </row>
    <row r="1075" spans="1:9" ht="30.75" customHeight="1" x14ac:dyDescent="0.2">
      <c r="A1075" s="259" t="s">
        <v>306</v>
      </c>
      <c r="B1075" s="260"/>
      <c r="C1075" s="50"/>
      <c r="D1075" s="5"/>
      <c r="E1075" s="35"/>
      <c r="F1075" s="5"/>
      <c r="G1075" s="31"/>
      <c r="H1075" s="135"/>
      <c r="I1075" s="136"/>
    </row>
    <row r="1076" spans="1:9" ht="21" customHeight="1" x14ac:dyDescent="0.2">
      <c r="A1076" s="247" t="s">
        <v>215</v>
      </c>
      <c r="B1076" s="248" t="s">
        <v>729</v>
      </c>
      <c r="C1076" s="50" t="s">
        <v>1047</v>
      </c>
      <c r="D1076" s="49" t="e">
        <f>#REF!</f>
        <v>#REF!</v>
      </c>
      <c r="E1076" s="5">
        <v>6.43</v>
      </c>
      <c r="F1076" s="5" t="e">
        <f>D1076*E1076</f>
        <v>#REF!</v>
      </c>
      <c r="G1076" s="310" t="e">
        <f>(F1076+F1077)*#REF!</f>
        <v>#REF!</v>
      </c>
      <c r="H1076" s="294" t="e">
        <f>G1076*#REF!</f>
        <v>#REF!</v>
      </c>
      <c r="I1076" s="326" t="e">
        <f>G1076*#REF!</f>
        <v>#REF!</v>
      </c>
    </row>
    <row r="1077" spans="1:9" ht="21" customHeight="1" x14ac:dyDescent="0.2">
      <c r="A1077" s="247"/>
      <c r="B1077" s="250"/>
      <c r="C1077" s="50" t="s">
        <v>1060</v>
      </c>
      <c r="D1077" s="11" t="e">
        <f>#REF!</f>
        <v>#REF!</v>
      </c>
      <c r="E1077" s="5">
        <f>E1076</f>
        <v>6.43</v>
      </c>
      <c r="F1077" s="5" t="e">
        <f>D1077*E1077</f>
        <v>#REF!</v>
      </c>
      <c r="G1077" s="311"/>
      <c r="H1077" s="294"/>
      <c r="I1077" s="326"/>
    </row>
    <row r="1078" spans="1:9" ht="21" customHeight="1" x14ac:dyDescent="0.2">
      <c r="A1078" s="283" t="s">
        <v>448</v>
      </c>
      <c r="B1078" s="248" t="s">
        <v>729</v>
      </c>
      <c r="C1078" s="50" t="s">
        <v>1047</v>
      </c>
      <c r="D1078" s="49" t="e">
        <f>#REF!</f>
        <v>#REF!</v>
      </c>
      <c r="E1078" s="5">
        <v>5.79</v>
      </c>
      <c r="F1078" s="5" t="e">
        <f>D1078*E1078</f>
        <v>#REF!</v>
      </c>
      <c r="G1078" s="310" t="e">
        <f>(F1078+F1079)*#REF!</f>
        <v>#REF!</v>
      </c>
      <c r="H1078" s="294" t="e">
        <f>G1078*#REF!</f>
        <v>#REF!</v>
      </c>
      <c r="I1078" s="326" t="e">
        <f>G1078*#REF!</f>
        <v>#REF!</v>
      </c>
    </row>
    <row r="1079" spans="1:9" ht="21" customHeight="1" x14ac:dyDescent="0.2">
      <c r="A1079" s="283"/>
      <c r="B1079" s="250"/>
      <c r="C1079" s="50" t="s">
        <v>1060</v>
      </c>
      <c r="D1079" s="11" t="e">
        <f>#REF!</f>
        <v>#REF!</v>
      </c>
      <c r="E1079" s="5">
        <f>E1078</f>
        <v>5.79</v>
      </c>
      <c r="F1079" s="5" t="e">
        <f>D1079*E1079</f>
        <v>#REF!</v>
      </c>
      <c r="G1079" s="311"/>
      <c r="H1079" s="294"/>
      <c r="I1079" s="326"/>
    </row>
    <row r="1080" spans="1:9" ht="28.5" customHeight="1" x14ac:dyDescent="0.2">
      <c r="A1080" s="271" t="s">
        <v>307</v>
      </c>
      <c r="B1080" s="341"/>
      <c r="C1080" s="50"/>
      <c r="D1080" s="5"/>
      <c r="E1080" s="5"/>
      <c r="F1080" s="5"/>
      <c r="G1080" s="5"/>
      <c r="H1080" s="131"/>
      <c r="I1080" s="132"/>
    </row>
    <row r="1081" spans="1:9" ht="36.75" customHeight="1" x14ac:dyDescent="0.2">
      <c r="A1081" s="16" t="s">
        <v>117</v>
      </c>
      <c r="B1081" s="6" t="s">
        <v>729</v>
      </c>
      <c r="C1081" s="50" t="s">
        <v>1060</v>
      </c>
      <c r="D1081" s="11" t="e">
        <f>#REF!</f>
        <v>#REF!</v>
      </c>
      <c r="E1081" s="5">
        <v>1.6</v>
      </c>
      <c r="F1081" s="5" t="e">
        <f t="shared" ref="F1081:F1112" si="46">D1081*E1081</f>
        <v>#REF!</v>
      </c>
      <c r="G1081" s="5" t="e">
        <f>F1081*#REF!</f>
        <v>#REF!</v>
      </c>
      <c r="H1081" s="131" t="e">
        <f>G1081*#REF!</f>
        <v>#REF!</v>
      </c>
      <c r="I1081" s="132" t="e">
        <f>G1081*#REF!</f>
        <v>#REF!</v>
      </c>
    </row>
    <row r="1082" spans="1:9" ht="27" customHeight="1" x14ac:dyDescent="0.2">
      <c r="A1082" s="16" t="s">
        <v>118</v>
      </c>
      <c r="B1082" s="6" t="s">
        <v>729</v>
      </c>
      <c r="C1082" s="50" t="s">
        <v>75</v>
      </c>
      <c r="D1082" s="5" t="e">
        <f>#REF!</f>
        <v>#REF!</v>
      </c>
      <c r="E1082" s="5">
        <v>0.19</v>
      </c>
      <c r="F1082" s="5" t="e">
        <f t="shared" si="46"/>
        <v>#REF!</v>
      </c>
      <c r="G1082" s="5" t="e">
        <f>F1082*#REF!</f>
        <v>#REF!</v>
      </c>
      <c r="H1082" s="131" t="e">
        <f>G1082*#REF!</f>
        <v>#REF!</v>
      </c>
      <c r="I1082" s="132" t="e">
        <f>G1082*#REF!</f>
        <v>#REF!</v>
      </c>
    </row>
    <row r="1083" spans="1:9" ht="21" customHeight="1" x14ac:dyDescent="0.2">
      <c r="A1083" s="283" t="s">
        <v>449</v>
      </c>
      <c r="B1083" s="248" t="s">
        <v>729</v>
      </c>
      <c r="C1083" s="50" t="s">
        <v>1047</v>
      </c>
      <c r="D1083" s="49" t="e">
        <f>#REF!</f>
        <v>#REF!</v>
      </c>
      <c r="E1083" s="35">
        <v>8.5760000000000005</v>
      </c>
      <c r="F1083" s="5" t="e">
        <f t="shared" si="46"/>
        <v>#REF!</v>
      </c>
      <c r="G1083" s="310" t="e">
        <f>(F1083+F1084)*#REF!</f>
        <v>#REF!</v>
      </c>
      <c r="H1083" s="294" t="e">
        <f>G1083*#REF!</f>
        <v>#REF!</v>
      </c>
      <c r="I1083" s="326" t="e">
        <f>G1083*#REF!</f>
        <v>#REF!</v>
      </c>
    </row>
    <row r="1084" spans="1:9" ht="18.75" customHeight="1" x14ac:dyDescent="0.2">
      <c r="A1084" s="283"/>
      <c r="B1084" s="250"/>
      <c r="C1084" s="50" t="s">
        <v>1060</v>
      </c>
      <c r="D1084" s="11" t="e">
        <f>#REF!</f>
        <v>#REF!</v>
      </c>
      <c r="E1084" s="35">
        <f>E1083</f>
        <v>8.5760000000000005</v>
      </c>
      <c r="F1084" s="5" t="e">
        <f t="shared" si="46"/>
        <v>#REF!</v>
      </c>
      <c r="G1084" s="311"/>
      <c r="H1084" s="294"/>
      <c r="I1084" s="326"/>
    </row>
    <row r="1085" spans="1:9" ht="30" customHeight="1" x14ac:dyDescent="0.2">
      <c r="A1085" s="78" t="s">
        <v>675</v>
      </c>
      <c r="B1085" s="6" t="s">
        <v>729</v>
      </c>
      <c r="C1085" s="50" t="s">
        <v>1047</v>
      </c>
      <c r="D1085" s="5" t="e">
        <f>#REF!</f>
        <v>#REF!</v>
      </c>
      <c r="E1085" s="5">
        <v>2.23</v>
      </c>
      <c r="F1085" s="5" t="e">
        <f t="shared" si="46"/>
        <v>#REF!</v>
      </c>
      <c r="G1085" s="5" t="e">
        <f>F1085*#REF!</f>
        <v>#REF!</v>
      </c>
      <c r="H1085" s="131" t="e">
        <f>G1085*#REF!</f>
        <v>#REF!</v>
      </c>
      <c r="I1085" s="132" t="e">
        <f>G1085*#REF!</f>
        <v>#REF!</v>
      </c>
    </row>
    <row r="1086" spans="1:9" ht="33" customHeight="1" x14ac:dyDescent="0.2">
      <c r="A1086" s="33" t="s">
        <v>333</v>
      </c>
      <c r="B1086" s="6" t="s">
        <v>729</v>
      </c>
      <c r="C1086" s="50" t="s">
        <v>1047</v>
      </c>
      <c r="D1086" s="5" t="e">
        <f>#REF!</f>
        <v>#REF!</v>
      </c>
      <c r="E1086" s="5">
        <v>1.86</v>
      </c>
      <c r="F1086" s="5" t="e">
        <f t="shared" si="46"/>
        <v>#REF!</v>
      </c>
      <c r="G1086" s="5" t="e">
        <f>F1086*#REF!</f>
        <v>#REF!</v>
      </c>
      <c r="H1086" s="131" t="e">
        <f>G1086*#REF!</f>
        <v>#REF!</v>
      </c>
      <c r="I1086" s="132" t="e">
        <f>G1086*#REF!</f>
        <v>#REF!</v>
      </c>
    </row>
    <row r="1087" spans="1:9" ht="20.25" customHeight="1" x14ac:dyDescent="0.2">
      <c r="A1087" s="239" t="s">
        <v>530</v>
      </c>
      <c r="B1087" s="248" t="s">
        <v>121</v>
      </c>
      <c r="C1087" s="50" t="s">
        <v>1047</v>
      </c>
      <c r="D1087" s="5" t="e">
        <f>#REF!</f>
        <v>#REF!</v>
      </c>
      <c r="E1087" s="5">
        <v>0.37</v>
      </c>
      <c r="F1087" s="5" t="e">
        <f t="shared" si="46"/>
        <v>#REF!</v>
      </c>
      <c r="G1087" s="310" t="e">
        <f>(F1087+F1088)*#REF!</f>
        <v>#REF!</v>
      </c>
      <c r="H1087" s="294" t="e">
        <f>G1087*#REF!</f>
        <v>#REF!</v>
      </c>
      <c r="I1087" s="326" t="e">
        <f>G1087*#REF!</f>
        <v>#REF!</v>
      </c>
    </row>
    <row r="1088" spans="1:9" ht="20.25" customHeight="1" x14ac:dyDescent="0.2">
      <c r="A1088" s="241"/>
      <c r="B1088" s="250"/>
      <c r="C1088" s="50" t="s">
        <v>1060</v>
      </c>
      <c r="D1088" s="5" t="e">
        <f>#REF!</f>
        <v>#REF!</v>
      </c>
      <c r="E1088" s="5">
        <f>E1087</f>
        <v>0.37</v>
      </c>
      <c r="F1088" s="5" t="e">
        <f t="shared" si="46"/>
        <v>#REF!</v>
      </c>
      <c r="G1088" s="310"/>
      <c r="H1088" s="294"/>
      <c r="I1088" s="326"/>
    </row>
    <row r="1089" spans="1:9" ht="31.5" customHeight="1" x14ac:dyDescent="0.2">
      <c r="A1089" s="77" t="s">
        <v>115</v>
      </c>
      <c r="B1089" s="6" t="s">
        <v>729</v>
      </c>
      <c r="C1089" s="50" t="s">
        <v>1060</v>
      </c>
      <c r="D1089" s="5" t="e">
        <f>#REF!</f>
        <v>#REF!</v>
      </c>
      <c r="E1089" s="35">
        <v>0.77</v>
      </c>
      <c r="F1089" s="5" t="e">
        <f t="shared" si="46"/>
        <v>#REF!</v>
      </c>
      <c r="G1089" s="5" t="e">
        <f>F1089*#REF!</f>
        <v>#REF!</v>
      </c>
      <c r="H1089" s="131" t="e">
        <f>G1089*#REF!</f>
        <v>#REF!</v>
      </c>
      <c r="I1089" s="132" t="e">
        <f>G1089*#REF!</f>
        <v>#REF!</v>
      </c>
    </row>
    <row r="1090" spans="1:9" ht="31.5" customHeight="1" x14ac:dyDescent="0.2">
      <c r="A1090" s="77" t="s">
        <v>116</v>
      </c>
      <c r="B1090" s="6" t="s">
        <v>729</v>
      </c>
      <c r="C1090" s="50" t="s">
        <v>1060</v>
      </c>
      <c r="D1090" s="5" t="e">
        <f>#REF!</f>
        <v>#REF!</v>
      </c>
      <c r="E1090" s="5">
        <v>3.4</v>
      </c>
      <c r="F1090" s="5" t="e">
        <f t="shared" si="46"/>
        <v>#REF!</v>
      </c>
      <c r="G1090" s="5" t="e">
        <f>F1090*#REF!</f>
        <v>#REF!</v>
      </c>
      <c r="H1090" s="131" t="e">
        <f>G1090*#REF!</f>
        <v>#REF!</v>
      </c>
      <c r="I1090" s="132" t="e">
        <f>G1090*#REF!</f>
        <v>#REF!</v>
      </c>
    </row>
    <row r="1091" spans="1:9" ht="31.5" customHeight="1" x14ac:dyDescent="0.2">
      <c r="A1091" s="77" t="s">
        <v>531</v>
      </c>
      <c r="B1091" s="6" t="s">
        <v>729</v>
      </c>
      <c r="C1091" s="50" t="s">
        <v>1060</v>
      </c>
      <c r="D1091" s="5" t="e">
        <f>#REF!</f>
        <v>#REF!</v>
      </c>
      <c r="E1091" s="35">
        <v>0.77</v>
      </c>
      <c r="F1091" s="5" t="e">
        <f t="shared" si="46"/>
        <v>#REF!</v>
      </c>
      <c r="G1091" s="5" t="e">
        <f>F1091*#REF!</f>
        <v>#REF!</v>
      </c>
      <c r="H1091" s="131" t="e">
        <f>G1091*#REF!</f>
        <v>#REF!</v>
      </c>
      <c r="I1091" s="132" t="e">
        <f>G1091*#REF!</f>
        <v>#REF!</v>
      </c>
    </row>
    <row r="1092" spans="1:9" ht="31.5" customHeight="1" x14ac:dyDescent="0.2">
      <c r="A1092" s="33" t="s">
        <v>532</v>
      </c>
      <c r="B1092" s="6" t="s">
        <v>882</v>
      </c>
      <c r="C1092" s="50" t="s">
        <v>1047</v>
      </c>
      <c r="D1092" s="5" t="e">
        <f>#REF!</f>
        <v>#REF!</v>
      </c>
      <c r="E1092" s="5">
        <v>0.81</v>
      </c>
      <c r="F1092" s="5" t="e">
        <f t="shared" si="46"/>
        <v>#REF!</v>
      </c>
      <c r="G1092" s="5" t="e">
        <f>F1092*#REF!</f>
        <v>#REF!</v>
      </c>
      <c r="H1092" s="131" t="e">
        <f>G1092*#REF!</f>
        <v>#REF!</v>
      </c>
      <c r="I1092" s="132" t="e">
        <f>G1092*#REF!</f>
        <v>#REF!</v>
      </c>
    </row>
    <row r="1093" spans="1:9" ht="33" customHeight="1" x14ac:dyDescent="0.2">
      <c r="A1093" s="33" t="s">
        <v>334</v>
      </c>
      <c r="B1093" s="6" t="s">
        <v>394</v>
      </c>
      <c r="C1093" s="50" t="s">
        <v>1060</v>
      </c>
      <c r="D1093" s="5" t="e">
        <f>#REF!</f>
        <v>#REF!</v>
      </c>
      <c r="E1093" s="5">
        <v>1.22</v>
      </c>
      <c r="F1093" s="5" t="e">
        <f t="shared" si="46"/>
        <v>#REF!</v>
      </c>
      <c r="G1093" s="5" t="e">
        <f>F1093*#REF!</f>
        <v>#REF!</v>
      </c>
      <c r="H1093" s="131" t="e">
        <f>G1093*#REF!</f>
        <v>#REF!</v>
      </c>
      <c r="I1093" s="132" t="e">
        <f>G1093*#REF!</f>
        <v>#REF!</v>
      </c>
    </row>
    <row r="1094" spans="1:9" ht="38.25" customHeight="1" x14ac:dyDescent="0.2">
      <c r="A1094" s="33" t="s">
        <v>114</v>
      </c>
      <c r="B1094" s="6" t="s">
        <v>394</v>
      </c>
      <c r="C1094" s="50" t="s">
        <v>1060</v>
      </c>
      <c r="D1094" s="5" t="e">
        <f>#REF!</f>
        <v>#REF!</v>
      </c>
      <c r="E1094" s="5">
        <v>0.19</v>
      </c>
      <c r="F1094" s="5" t="e">
        <f t="shared" si="46"/>
        <v>#REF!</v>
      </c>
      <c r="G1094" s="5" t="e">
        <f>F1094*#REF!</f>
        <v>#REF!</v>
      </c>
      <c r="H1094" s="131" t="e">
        <f>G1094*#REF!</f>
        <v>#REF!</v>
      </c>
      <c r="I1094" s="132" t="e">
        <f>G1094*#REF!</f>
        <v>#REF!</v>
      </c>
    </row>
    <row r="1095" spans="1:9" ht="33.75" customHeight="1" x14ac:dyDescent="0.2">
      <c r="A1095" s="33" t="s">
        <v>450</v>
      </c>
      <c r="B1095" s="6" t="s">
        <v>729</v>
      </c>
      <c r="C1095" s="50" t="s">
        <v>1060</v>
      </c>
      <c r="D1095" s="5" t="e">
        <f>#REF!</f>
        <v>#REF!</v>
      </c>
      <c r="E1095" s="5">
        <v>0.32</v>
      </c>
      <c r="F1095" s="5" t="e">
        <f t="shared" si="46"/>
        <v>#REF!</v>
      </c>
      <c r="G1095" s="5" t="e">
        <f>F1095*#REF!</f>
        <v>#REF!</v>
      </c>
      <c r="H1095" s="131" t="e">
        <f>G1095*#REF!</f>
        <v>#REF!</v>
      </c>
      <c r="I1095" s="132" t="e">
        <f>G1095*#REF!</f>
        <v>#REF!</v>
      </c>
    </row>
    <row r="1096" spans="1:9" ht="33" customHeight="1" x14ac:dyDescent="0.2">
      <c r="A1096" s="33" t="s">
        <v>308</v>
      </c>
      <c r="B1096" s="6" t="s">
        <v>729</v>
      </c>
      <c r="C1096" s="50" t="s">
        <v>1060</v>
      </c>
      <c r="D1096" s="5" t="e">
        <f>#REF!</f>
        <v>#REF!</v>
      </c>
      <c r="E1096" s="5">
        <v>0.64</v>
      </c>
      <c r="F1096" s="5" t="e">
        <f t="shared" si="46"/>
        <v>#REF!</v>
      </c>
      <c r="G1096" s="5" t="e">
        <f>F1096*#REF!</f>
        <v>#REF!</v>
      </c>
      <c r="H1096" s="131" t="e">
        <f>G1096*#REF!</f>
        <v>#REF!</v>
      </c>
      <c r="I1096" s="132" t="e">
        <f>G1096*#REF!</f>
        <v>#REF!</v>
      </c>
    </row>
    <row r="1097" spans="1:9" ht="33" customHeight="1" x14ac:dyDescent="0.2">
      <c r="A1097" s="33" t="s">
        <v>211</v>
      </c>
      <c r="B1097" s="6" t="s">
        <v>729</v>
      </c>
      <c r="C1097" s="50" t="s">
        <v>1060</v>
      </c>
      <c r="D1097" s="5" t="e">
        <f>#REF!</f>
        <v>#REF!</v>
      </c>
      <c r="E1097" s="5">
        <v>1.1599999999999999</v>
      </c>
      <c r="F1097" s="5" t="e">
        <f t="shared" si="46"/>
        <v>#REF!</v>
      </c>
      <c r="G1097" s="5" t="e">
        <f>F1097*#REF!</f>
        <v>#REF!</v>
      </c>
      <c r="H1097" s="131" t="e">
        <f>G1097*#REF!</f>
        <v>#REF!</v>
      </c>
      <c r="I1097" s="132" t="e">
        <f>G1097*#REF!</f>
        <v>#REF!</v>
      </c>
    </row>
    <row r="1098" spans="1:9" ht="33" customHeight="1" x14ac:dyDescent="0.2">
      <c r="A1098" s="33" t="s">
        <v>607</v>
      </c>
      <c r="B1098" s="6" t="s">
        <v>394</v>
      </c>
      <c r="C1098" s="50" t="s">
        <v>1060</v>
      </c>
      <c r="D1098" s="5" t="e">
        <f>#REF!</f>
        <v>#REF!</v>
      </c>
      <c r="E1098" s="5">
        <v>2.5499999999999998</v>
      </c>
      <c r="F1098" s="5" t="e">
        <f t="shared" si="46"/>
        <v>#REF!</v>
      </c>
      <c r="G1098" s="5" t="e">
        <f>F1098*#REF!</f>
        <v>#REF!</v>
      </c>
      <c r="H1098" s="131" t="e">
        <f>G1098*#REF!</f>
        <v>#REF!</v>
      </c>
      <c r="I1098" s="132" t="e">
        <f>G1098*#REF!</f>
        <v>#REF!</v>
      </c>
    </row>
    <row r="1099" spans="1:9" ht="33" customHeight="1" x14ac:dyDescent="0.2">
      <c r="A1099" s="33" t="s">
        <v>899</v>
      </c>
      <c r="B1099" s="6" t="s">
        <v>394</v>
      </c>
      <c r="C1099" s="50" t="s">
        <v>1060</v>
      </c>
      <c r="D1099" s="5" t="e">
        <f>#REF!</f>
        <v>#REF!</v>
      </c>
      <c r="E1099" s="5">
        <v>3.4</v>
      </c>
      <c r="F1099" s="5" t="e">
        <f t="shared" si="46"/>
        <v>#REF!</v>
      </c>
      <c r="G1099" s="5" t="e">
        <f>F1099*#REF!</f>
        <v>#REF!</v>
      </c>
      <c r="H1099" s="131" t="e">
        <f>G1099*#REF!</f>
        <v>#REF!</v>
      </c>
      <c r="I1099" s="132" t="e">
        <f>G1099*#REF!</f>
        <v>#REF!</v>
      </c>
    </row>
    <row r="1100" spans="1:9" ht="33" customHeight="1" x14ac:dyDescent="0.2">
      <c r="A1100" s="33" t="s">
        <v>900</v>
      </c>
      <c r="B1100" s="6" t="s">
        <v>729</v>
      </c>
      <c r="C1100" s="50" t="s">
        <v>1060</v>
      </c>
      <c r="D1100" s="5" t="e">
        <f>#REF!</f>
        <v>#REF!</v>
      </c>
      <c r="E1100" s="5">
        <v>0.85</v>
      </c>
      <c r="F1100" s="5" t="e">
        <f t="shared" si="46"/>
        <v>#REF!</v>
      </c>
      <c r="G1100" s="5" t="e">
        <f>F1100*#REF!</f>
        <v>#REF!</v>
      </c>
      <c r="H1100" s="131" t="e">
        <f>G1100*#REF!</f>
        <v>#REF!</v>
      </c>
      <c r="I1100" s="132" t="e">
        <f>G1100*#REF!</f>
        <v>#REF!</v>
      </c>
    </row>
    <row r="1101" spans="1:9" ht="33" customHeight="1" x14ac:dyDescent="0.2">
      <c r="A1101" s="33" t="s">
        <v>430</v>
      </c>
      <c r="B1101" s="6" t="s">
        <v>1032</v>
      </c>
      <c r="C1101" s="50" t="s">
        <v>1060</v>
      </c>
      <c r="D1101" s="5" t="e">
        <f>#REF!</f>
        <v>#REF!</v>
      </c>
      <c r="E1101" s="5">
        <v>1.27</v>
      </c>
      <c r="F1101" s="5" t="e">
        <f t="shared" si="46"/>
        <v>#REF!</v>
      </c>
      <c r="G1101" s="5" t="e">
        <f>F1101*#REF!</f>
        <v>#REF!</v>
      </c>
      <c r="H1101" s="131" t="e">
        <f>G1101*#REF!</f>
        <v>#REF!</v>
      </c>
      <c r="I1101" s="132" t="e">
        <f>G1101*#REF!</f>
        <v>#REF!</v>
      </c>
    </row>
    <row r="1102" spans="1:9" ht="33" customHeight="1" x14ac:dyDescent="0.2">
      <c r="A1102" s="33" t="s">
        <v>431</v>
      </c>
      <c r="B1102" s="6" t="s">
        <v>1032</v>
      </c>
      <c r="C1102" s="50" t="s">
        <v>1060</v>
      </c>
      <c r="D1102" s="5" t="e">
        <f>#REF!</f>
        <v>#REF!</v>
      </c>
      <c r="E1102" s="5">
        <v>1.49</v>
      </c>
      <c r="F1102" s="5" t="e">
        <f t="shared" si="46"/>
        <v>#REF!</v>
      </c>
      <c r="G1102" s="5" t="e">
        <f>F1102*#REF!</f>
        <v>#REF!</v>
      </c>
      <c r="H1102" s="131" t="e">
        <f>G1102*#REF!</f>
        <v>#REF!</v>
      </c>
      <c r="I1102" s="132" t="e">
        <f>G1102*#REF!</f>
        <v>#REF!</v>
      </c>
    </row>
    <row r="1103" spans="1:9" ht="33" customHeight="1" x14ac:dyDescent="0.2">
      <c r="A1103" s="33" t="s">
        <v>432</v>
      </c>
      <c r="B1103" s="6" t="s">
        <v>729</v>
      </c>
      <c r="C1103" s="50" t="s">
        <v>1060</v>
      </c>
      <c r="D1103" s="5" t="e">
        <f>#REF!</f>
        <v>#REF!</v>
      </c>
      <c r="E1103" s="5">
        <v>1.27</v>
      </c>
      <c r="F1103" s="5" t="e">
        <f t="shared" si="46"/>
        <v>#REF!</v>
      </c>
      <c r="G1103" s="5" t="e">
        <f>F1103*#REF!</f>
        <v>#REF!</v>
      </c>
      <c r="H1103" s="131" t="e">
        <f>G1103*#REF!</f>
        <v>#REF!</v>
      </c>
      <c r="I1103" s="132" t="e">
        <f>G1103*#REF!</f>
        <v>#REF!</v>
      </c>
    </row>
    <row r="1104" spans="1:9" ht="33" customHeight="1" x14ac:dyDescent="0.2">
      <c r="A1104" s="33" t="s">
        <v>433</v>
      </c>
      <c r="B1104" s="6" t="s">
        <v>729</v>
      </c>
      <c r="C1104" s="50" t="s">
        <v>1060</v>
      </c>
      <c r="D1104" s="5" t="e">
        <f>#REF!</f>
        <v>#REF!</v>
      </c>
      <c r="E1104" s="5">
        <v>2.5499999999999998</v>
      </c>
      <c r="F1104" s="5" t="e">
        <f t="shared" si="46"/>
        <v>#REF!</v>
      </c>
      <c r="G1104" s="5" t="e">
        <f>F1104*#REF!</f>
        <v>#REF!</v>
      </c>
      <c r="H1104" s="131" t="e">
        <f>G1104*#REF!</f>
        <v>#REF!</v>
      </c>
      <c r="I1104" s="132" t="e">
        <f>G1104*#REF!</f>
        <v>#REF!</v>
      </c>
    </row>
    <row r="1105" spans="1:9" ht="24" customHeight="1" x14ac:dyDescent="0.2">
      <c r="A1105" s="247" t="s">
        <v>434</v>
      </c>
      <c r="B1105" s="248" t="s">
        <v>1032</v>
      </c>
      <c r="C1105" s="50" t="s">
        <v>1047</v>
      </c>
      <c r="D1105" s="49" t="e">
        <f>#REF!</f>
        <v>#REF!</v>
      </c>
      <c r="E1105" s="5">
        <v>1.61</v>
      </c>
      <c r="F1105" s="5" t="e">
        <f t="shared" si="46"/>
        <v>#REF!</v>
      </c>
      <c r="G1105" s="310" t="e">
        <f>(F1105+F1106)*#REF!</f>
        <v>#REF!</v>
      </c>
      <c r="H1105" s="294" t="e">
        <f>G1105*#REF!</f>
        <v>#REF!</v>
      </c>
      <c r="I1105" s="326" t="e">
        <f>G1105*#REF!</f>
        <v>#REF!</v>
      </c>
    </row>
    <row r="1106" spans="1:9" ht="24" customHeight="1" x14ac:dyDescent="0.2">
      <c r="A1106" s="247"/>
      <c r="B1106" s="250"/>
      <c r="C1106" s="50" t="s">
        <v>1060</v>
      </c>
      <c r="D1106" s="49" t="e">
        <f>#REF!</f>
        <v>#REF!</v>
      </c>
      <c r="E1106" s="5">
        <f>E1105</f>
        <v>1.61</v>
      </c>
      <c r="F1106" s="5" t="e">
        <f t="shared" si="46"/>
        <v>#REF!</v>
      </c>
      <c r="G1106" s="310"/>
      <c r="H1106" s="294"/>
      <c r="I1106" s="326"/>
    </row>
    <row r="1107" spans="1:9" ht="33" customHeight="1" x14ac:dyDescent="0.2">
      <c r="A1107" s="48" t="s">
        <v>435</v>
      </c>
      <c r="B1107" s="6" t="s">
        <v>729</v>
      </c>
      <c r="C1107" s="50" t="s">
        <v>1060</v>
      </c>
      <c r="D1107" s="5" t="e">
        <f>#REF!</f>
        <v>#REF!</v>
      </c>
      <c r="E1107" s="5">
        <v>0.85</v>
      </c>
      <c r="F1107" s="5" t="e">
        <f t="shared" si="46"/>
        <v>#REF!</v>
      </c>
      <c r="G1107" s="5" t="e">
        <f>F1107*#REF!</f>
        <v>#REF!</v>
      </c>
      <c r="H1107" s="131" t="e">
        <f>G1107*#REF!</f>
        <v>#REF!</v>
      </c>
      <c r="I1107" s="132" t="e">
        <f>G1107*#REF!</f>
        <v>#REF!</v>
      </c>
    </row>
    <row r="1108" spans="1:9" ht="33" customHeight="1" x14ac:dyDescent="0.2">
      <c r="A1108" s="48" t="s">
        <v>436</v>
      </c>
      <c r="B1108" s="6" t="s">
        <v>729</v>
      </c>
      <c r="C1108" s="50" t="s">
        <v>1060</v>
      </c>
      <c r="D1108" s="5" t="e">
        <f>#REF!</f>
        <v>#REF!</v>
      </c>
      <c r="E1108" s="5">
        <v>1.7</v>
      </c>
      <c r="F1108" s="5" t="e">
        <f t="shared" si="46"/>
        <v>#REF!</v>
      </c>
      <c r="G1108" s="5" t="e">
        <f>F1108*#REF!</f>
        <v>#REF!</v>
      </c>
      <c r="H1108" s="131" t="e">
        <f>G1108*#REF!</f>
        <v>#REF!</v>
      </c>
      <c r="I1108" s="132" t="e">
        <f>G1108*#REF!</f>
        <v>#REF!</v>
      </c>
    </row>
    <row r="1109" spans="1:9" ht="33" customHeight="1" x14ac:dyDescent="0.2">
      <c r="A1109" s="48" t="s">
        <v>437</v>
      </c>
      <c r="B1109" s="6" t="s">
        <v>729</v>
      </c>
      <c r="C1109" s="50" t="s">
        <v>1060</v>
      </c>
      <c r="D1109" s="5" t="e">
        <f>#REF!</f>
        <v>#REF!</v>
      </c>
      <c r="E1109" s="5">
        <v>0.85</v>
      </c>
      <c r="F1109" s="5" t="e">
        <f t="shared" si="46"/>
        <v>#REF!</v>
      </c>
      <c r="G1109" s="5" t="e">
        <f>F1109*#REF!</f>
        <v>#REF!</v>
      </c>
      <c r="H1109" s="131" t="e">
        <f>G1109*#REF!</f>
        <v>#REF!</v>
      </c>
      <c r="I1109" s="132" t="e">
        <f>G1109*#REF!</f>
        <v>#REF!</v>
      </c>
    </row>
    <row r="1110" spans="1:9" ht="33" customHeight="1" x14ac:dyDescent="0.2">
      <c r="A1110" s="48" t="s">
        <v>438</v>
      </c>
      <c r="B1110" s="6" t="s">
        <v>729</v>
      </c>
      <c r="C1110" s="50" t="s">
        <v>1060</v>
      </c>
      <c r="D1110" s="5" t="e">
        <f>#REF!</f>
        <v>#REF!</v>
      </c>
      <c r="E1110" s="5">
        <v>1.7</v>
      </c>
      <c r="F1110" s="5" t="e">
        <f t="shared" si="46"/>
        <v>#REF!</v>
      </c>
      <c r="G1110" s="5" t="e">
        <f>F1110*#REF!</f>
        <v>#REF!</v>
      </c>
      <c r="H1110" s="131" t="e">
        <f>G1110*#REF!</f>
        <v>#REF!</v>
      </c>
      <c r="I1110" s="132" t="e">
        <f>G1110*#REF!</f>
        <v>#REF!</v>
      </c>
    </row>
    <row r="1111" spans="1:9" ht="33" customHeight="1" x14ac:dyDescent="0.2">
      <c r="A1111" s="48" t="s">
        <v>862</v>
      </c>
      <c r="B1111" s="6" t="s">
        <v>729</v>
      </c>
      <c r="C1111" s="50" t="s">
        <v>1060</v>
      </c>
      <c r="D1111" s="5" t="e">
        <f>#REF!</f>
        <v>#REF!</v>
      </c>
      <c r="E1111" s="5">
        <v>0.85</v>
      </c>
      <c r="F1111" s="5" t="e">
        <f t="shared" si="46"/>
        <v>#REF!</v>
      </c>
      <c r="G1111" s="5" t="e">
        <f>F1111*#REF!</f>
        <v>#REF!</v>
      </c>
      <c r="H1111" s="131" t="e">
        <f>G1111*#REF!</f>
        <v>#REF!</v>
      </c>
      <c r="I1111" s="132" t="e">
        <f>G1111*#REF!</f>
        <v>#REF!</v>
      </c>
    </row>
    <row r="1112" spans="1:9" ht="21" customHeight="1" x14ac:dyDescent="0.2">
      <c r="A1112" s="247" t="s">
        <v>863</v>
      </c>
      <c r="B1112" s="248" t="s">
        <v>882</v>
      </c>
      <c r="C1112" s="50" t="s">
        <v>1047</v>
      </c>
      <c r="D1112" s="49" t="e">
        <f>#REF!</f>
        <v>#REF!</v>
      </c>
      <c r="E1112" s="5">
        <v>1.07</v>
      </c>
      <c r="F1112" s="5" t="e">
        <f t="shared" si="46"/>
        <v>#REF!</v>
      </c>
      <c r="G1112" s="310" t="e">
        <f>(F1112+F1113)*#REF!</f>
        <v>#REF!</v>
      </c>
      <c r="H1112" s="294" t="e">
        <f>G1112*#REF!</f>
        <v>#REF!</v>
      </c>
      <c r="I1112" s="326" t="e">
        <f>G1112*#REF!</f>
        <v>#REF!</v>
      </c>
    </row>
    <row r="1113" spans="1:9" ht="21" customHeight="1" x14ac:dyDescent="0.2">
      <c r="A1113" s="247"/>
      <c r="B1113" s="250"/>
      <c r="C1113" s="50" t="s">
        <v>1060</v>
      </c>
      <c r="D1113" s="49" t="e">
        <f>#REF!</f>
        <v>#REF!</v>
      </c>
      <c r="E1113" s="5">
        <f>E1112</f>
        <v>1.07</v>
      </c>
      <c r="F1113" s="5" t="e">
        <f t="shared" ref="F1113:F1129" si="47">D1113*E1113</f>
        <v>#REF!</v>
      </c>
      <c r="G1113" s="310"/>
      <c r="H1113" s="294"/>
      <c r="I1113" s="326"/>
    </row>
    <row r="1114" spans="1:9" ht="42" customHeight="1" x14ac:dyDescent="0.2">
      <c r="A1114" s="48" t="s">
        <v>864</v>
      </c>
      <c r="B1114" s="6" t="s">
        <v>729</v>
      </c>
      <c r="C1114" s="50" t="s">
        <v>1060</v>
      </c>
      <c r="D1114" s="5" t="e">
        <f>#REF!</f>
        <v>#REF!</v>
      </c>
      <c r="E1114" s="5">
        <v>0.85</v>
      </c>
      <c r="F1114" s="5" t="e">
        <f t="shared" si="47"/>
        <v>#REF!</v>
      </c>
      <c r="G1114" s="5" t="e">
        <f>F1114*#REF!</f>
        <v>#REF!</v>
      </c>
      <c r="H1114" s="131" t="e">
        <f>G1114*#REF!</f>
        <v>#REF!</v>
      </c>
      <c r="I1114" s="132" t="e">
        <f>G1114*#REF!</f>
        <v>#REF!</v>
      </c>
    </row>
    <row r="1115" spans="1:9" ht="42" customHeight="1" x14ac:dyDescent="0.2">
      <c r="A1115" s="33" t="s">
        <v>865</v>
      </c>
      <c r="B1115" s="6" t="s">
        <v>729</v>
      </c>
      <c r="C1115" s="50" t="s">
        <v>1060</v>
      </c>
      <c r="D1115" s="5" t="e">
        <f>#REF!</f>
        <v>#REF!</v>
      </c>
      <c r="E1115" s="5">
        <v>2.13</v>
      </c>
      <c r="F1115" s="5" t="e">
        <f t="shared" si="47"/>
        <v>#REF!</v>
      </c>
      <c r="G1115" s="5" t="e">
        <f>F1115*#REF!</f>
        <v>#REF!</v>
      </c>
      <c r="H1115" s="131" t="e">
        <f>G1115*#REF!</f>
        <v>#REF!</v>
      </c>
      <c r="I1115" s="132" t="e">
        <f>G1115*#REF!</f>
        <v>#REF!</v>
      </c>
    </row>
    <row r="1116" spans="1:9" ht="42" customHeight="1" x14ac:dyDescent="0.2">
      <c r="A1116" s="48" t="s">
        <v>494</v>
      </c>
      <c r="B1116" s="6" t="s">
        <v>729</v>
      </c>
      <c r="C1116" s="50" t="s">
        <v>1060</v>
      </c>
      <c r="D1116" s="5" t="e">
        <f>#REF!</f>
        <v>#REF!</v>
      </c>
      <c r="E1116" s="5">
        <v>1.27</v>
      </c>
      <c r="F1116" s="5" t="e">
        <f t="shared" si="47"/>
        <v>#REF!</v>
      </c>
      <c r="G1116" s="5" t="e">
        <f>F1116*#REF!</f>
        <v>#REF!</v>
      </c>
      <c r="H1116" s="131" t="e">
        <f>G1116*#REF!</f>
        <v>#REF!</v>
      </c>
      <c r="I1116" s="132" t="e">
        <f>G1116*#REF!</f>
        <v>#REF!</v>
      </c>
    </row>
    <row r="1117" spans="1:9" ht="42" customHeight="1" x14ac:dyDescent="0.2">
      <c r="A1117" s="48" t="s">
        <v>495</v>
      </c>
      <c r="B1117" s="6" t="s">
        <v>729</v>
      </c>
      <c r="C1117" s="50" t="s">
        <v>1060</v>
      </c>
      <c r="D1117" s="5" t="e">
        <f>#REF!</f>
        <v>#REF!</v>
      </c>
      <c r="E1117" s="5">
        <v>2.16</v>
      </c>
      <c r="F1117" s="5" t="e">
        <f t="shared" si="47"/>
        <v>#REF!</v>
      </c>
      <c r="G1117" s="5" t="e">
        <f>F1117*#REF!</f>
        <v>#REF!</v>
      </c>
      <c r="H1117" s="131" t="e">
        <f>G1117*#REF!</f>
        <v>#REF!</v>
      </c>
      <c r="I1117" s="132" t="e">
        <f>G1117*#REF!</f>
        <v>#REF!</v>
      </c>
    </row>
    <row r="1118" spans="1:9" ht="42" customHeight="1" x14ac:dyDescent="0.2">
      <c r="A1118" s="48" t="s">
        <v>496</v>
      </c>
      <c r="B1118" s="6" t="s">
        <v>729</v>
      </c>
      <c r="C1118" s="50" t="s">
        <v>1047</v>
      </c>
      <c r="D1118" s="49" t="e">
        <f>#REF!</f>
        <v>#REF!</v>
      </c>
      <c r="E1118" s="5">
        <v>1.29</v>
      </c>
      <c r="F1118" s="5" t="e">
        <f t="shared" si="47"/>
        <v>#REF!</v>
      </c>
      <c r="G1118" s="5" t="e">
        <f>F1118*#REF!</f>
        <v>#REF!</v>
      </c>
      <c r="H1118" s="131" t="e">
        <f>G1118*#REF!</f>
        <v>#REF!</v>
      </c>
      <c r="I1118" s="132" t="e">
        <f>G1118*#REF!</f>
        <v>#REF!</v>
      </c>
    </row>
    <row r="1119" spans="1:9" ht="42" customHeight="1" x14ac:dyDescent="0.2">
      <c r="A1119" s="48" t="s">
        <v>195</v>
      </c>
      <c r="B1119" s="6" t="s">
        <v>729</v>
      </c>
      <c r="C1119" s="50" t="s">
        <v>1047</v>
      </c>
      <c r="D1119" s="49" t="e">
        <f>#REF!</f>
        <v>#REF!</v>
      </c>
      <c r="E1119" s="5">
        <v>0.86</v>
      </c>
      <c r="F1119" s="5" t="e">
        <f t="shared" si="47"/>
        <v>#REF!</v>
      </c>
      <c r="G1119" s="5" t="e">
        <f>F1119*#REF!</f>
        <v>#REF!</v>
      </c>
      <c r="H1119" s="131" t="e">
        <f>G1119*#REF!</f>
        <v>#REF!</v>
      </c>
      <c r="I1119" s="132" t="e">
        <f>G1119*#REF!</f>
        <v>#REF!</v>
      </c>
    </row>
    <row r="1120" spans="1:9" ht="42" customHeight="1" x14ac:dyDescent="0.2">
      <c r="A1120" s="48" t="s">
        <v>196</v>
      </c>
      <c r="B1120" s="6" t="s">
        <v>729</v>
      </c>
      <c r="C1120" s="50" t="s">
        <v>1047</v>
      </c>
      <c r="D1120" s="49" t="e">
        <f>#REF!</f>
        <v>#REF!</v>
      </c>
      <c r="E1120" s="5">
        <v>0.86</v>
      </c>
      <c r="F1120" s="5" t="e">
        <f t="shared" si="47"/>
        <v>#REF!</v>
      </c>
      <c r="G1120" s="5" t="e">
        <f>F1120*#REF!</f>
        <v>#REF!</v>
      </c>
      <c r="H1120" s="131" t="e">
        <f>G1120*#REF!</f>
        <v>#REF!</v>
      </c>
      <c r="I1120" s="132" t="e">
        <f>G1120*#REF!</f>
        <v>#REF!</v>
      </c>
    </row>
    <row r="1121" spans="1:9" ht="42" customHeight="1" x14ac:dyDescent="0.2">
      <c r="A1121" s="48" t="s">
        <v>197</v>
      </c>
      <c r="B1121" s="6" t="s">
        <v>729</v>
      </c>
      <c r="C1121" s="50" t="s">
        <v>1047</v>
      </c>
      <c r="D1121" s="49" t="e">
        <f>#REF!</f>
        <v>#REF!</v>
      </c>
      <c r="E1121" s="5">
        <v>0.86</v>
      </c>
      <c r="F1121" s="5" t="e">
        <f t="shared" si="47"/>
        <v>#REF!</v>
      </c>
      <c r="G1121" s="5" t="e">
        <f>F1121*#REF!</f>
        <v>#REF!</v>
      </c>
      <c r="H1121" s="131" t="e">
        <f>G1121*#REF!</f>
        <v>#REF!</v>
      </c>
      <c r="I1121" s="132" t="e">
        <f>G1121*#REF!</f>
        <v>#REF!</v>
      </c>
    </row>
    <row r="1122" spans="1:9" ht="42" customHeight="1" x14ac:dyDescent="0.2">
      <c r="A1122" s="48" t="s">
        <v>198</v>
      </c>
      <c r="B1122" s="6" t="s">
        <v>729</v>
      </c>
      <c r="C1122" s="50" t="s">
        <v>1047</v>
      </c>
      <c r="D1122" s="49" t="e">
        <f>#REF!</f>
        <v>#REF!</v>
      </c>
      <c r="E1122" s="5">
        <v>0.21</v>
      </c>
      <c r="F1122" s="5" t="e">
        <f t="shared" si="47"/>
        <v>#REF!</v>
      </c>
      <c r="G1122" s="5" t="e">
        <f>F1122*#REF!</f>
        <v>#REF!</v>
      </c>
      <c r="H1122" s="131" t="e">
        <f>G1122*#REF!</f>
        <v>#REF!</v>
      </c>
      <c r="I1122" s="132" t="e">
        <f>G1122*#REF!</f>
        <v>#REF!</v>
      </c>
    </row>
    <row r="1123" spans="1:9" ht="42" customHeight="1" x14ac:dyDescent="0.2">
      <c r="A1123" s="48" t="s">
        <v>199</v>
      </c>
      <c r="B1123" s="6" t="s">
        <v>729</v>
      </c>
      <c r="C1123" s="50" t="s">
        <v>1047</v>
      </c>
      <c r="D1123" s="49" t="e">
        <f>#REF!</f>
        <v>#REF!</v>
      </c>
      <c r="E1123" s="5">
        <v>0.21</v>
      </c>
      <c r="F1123" s="5" t="e">
        <f t="shared" si="47"/>
        <v>#REF!</v>
      </c>
      <c r="G1123" s="5" t="e">
        <f>F1123*#REF!</f>
        <v>#REF!</v>
      </c>
      <c r="H1123" s="131" t="e">
        <f>G1123*#REF!</f>
        <v>#REF!</v>
      </c>
      <c r="I1123" s="132" t="e">
        <f>G1123*#REF!</f>
        <v>#REF!</v>
      </c>
    </row>
    <row r="1124" spans="1:9" ht="42" customHeight="1" x14ac:dyDescent="0.2">
      <c r="A1124" s="48" t="s">
        <v>200</v>
      </c>
      <c r="B1124" s="6" t="s">
        <v>729</v>
      </c>
      <c r="C1124" s="50" t="s">
        <v>1047</v>
      </c>
      <c r="D1124" s="49" t="e">
        <f>#REF!</f>
        <v>#REF!</v>
      </c>
      <c r="E1124" s="5">
        <v>0.86</v>
      </c>
      <c r="F1124" s="5" t="e">
        <f t="shared" si="47"/>
        <v>#REF!</v>
      </c>
      <c r="G1124" s="5" t="e">
        <f>F1124*#REF!</f>
        <v>#REF!</v>
      </c>
      <c r="H1124" s="131" t="e">
        <f>G1124*#REF!</f>
        <v>#REF!</v>
      </c>
      <c r="I1124" s="132" t="e">
        <f>G1124*#REF!</f>
        <v>#REF!</v>
      </c>
    </row>
    <row r="1125" spans="1:9" ht="42" customHeight="1" x14ac:dyDescent="0.2">
      <c r="A1125" s="48" t="s">
        <v>365</v>
      </c>
      <c r="B1125" s="6" t="s">
        <v>729</v>
      </c>
      <c r="C1125" s="50" t="s">
        <v>1060</v>
      </c>
      <c r="D1125" s="5" t="e">
        <f>#REF!</f>
        <v>#REF!</v>
      </c>
      <c r="E1125" s="5">
        <v>2.5499999999999998</v>
      </c>
      <c r="F1125" s="5" t="e">
        <f t="shared" si="47"/>
        <v>#REF!</v>
      </c>
      <c r="G1125" s="5" t="e">
        <f>F1125*#REF!</f>
        <v>#REF!</v>
      </c>
      <c r="H1125" s="131" t="e">
        <f>G1125*#REF!</f>
        <v>#REF!</v>
      </c>
      <c r="I1125" s="132" t="e">
        <f>G1125*#REF!</f>
        <v>#REF!</v>
      </c>
    </row>
    <row r="1126" spans="1:9" ht="42" customHeight="1" x14ac:dyDescent="0.2">
      <c r="A1126" s="48" t="s">
        <v>366</v>
      </c>
      <c r="B1126" s="6" t="s">
        <v>729</v>
      </c>
      <c r="C1126" s="50" t="s">
        <v>1060</v>
      </c>
      <c r="D1126" s="5" t="e">
        <f>#REF!</f>
        <v>#REF!</v>
      </c>
      <c r="E1126" s="5">
        <v>2.5499999999999998</v>
      </c>
      <c r="F1126" s="5" t="e">
        <f t="shared" si="47"/>
        <v>#REF!</v>
      </c>
      <c r="G1126" s="5" t="e">
        <f>F1126*#REF!</f>
        <v>#REF!</v>
      </c>
      <c r="H1126" s="131" t="e">
        <f>G1126*#REF!</f>
        <v>#REF!</v>
      </c>
      <c r="I1126" s="132" t="e">
        <f>G1126*#REF!</f>
        <v>#REF!</v>
      </c>
    </row>
    <row r="1127" spans="1:9" ht="42" customHeight="1" x14ac:dyDescent="0.2">
      <c r="A1127" s="48" t="s">
        <v>367</v>
      </c>
      <c r="B1127" s="6" t="s">
        <v>729</v>
      </c>
      <c r="C1127" s="50" t="s">
        <v>1060</v>
      </c>
      <c r="D1127" s="5" t="e">
        <f>#REF!</f>
        <v>#REF!</v>
      </c>
      <c r="E1127" s="5">
        <v>1.7</v>
      </c>
      <c r="F1127" s="5" t="e">
        <f t="shared" si="47"/>
        <v>#REF!</v>
      </c>
      <c r="G1127" s="5" t="e">
        <f>F1127*#REF!</f>
        <v>#REF!</v>
      </c>
      <c r="H1127" s="131" t="e">
        <f>G1127*#REF!</f>
        <v>#REF!</v>
      </c>
      <c r="I1127" s="132" t="e">
        <f>G1127*#REF!</f>
        <v>#REF!</v>
      </c>
    </row>
    <row r="1128" spans="1:9" ht="42" customHeight="1" x14ac:dyDescent="0.2">
      <c r="A1128" s="48" t="s">
        <v>176</v>
      </c>
      <c r="B1128" s="6" t="s">
        <v>729</v>
      </c>
      <c r="C1128" s="50" t="s">
        <v>1060</v>
      </c>
      <c r="D1128" s="5" t="e">
        <f>#REF!</f>
        <v>#REF!</v>
      </c>
      <c r="E1128" s="5">
        <v>1.28</v>
      </c>
      <c r="F1128" s="5" t="e">
        <f t="shared" si="47"/>
        <v>#REF!</v>
      </c>
      <c r="G1128" s="5" t="e">
        <f>F1128*#REF!</f>
        <v>#REF!</v>
      </c>
      <c r="H1128" s="131" t="e">
        <f>G1128*#REF!</f>
        <v>#REF!</v>
      </c>
      <c r="I1128" s="132" t="e">
        <f>G1128*#REF!</f>
        <v>#REF!</v>
      </c>
    </row>
    <row r="1129" spans="1:9" ht="42" customHeight="1" x14ac:dyDescent="0.2">
      <c r="A1129" s="48" t="s">
        <v>177</v>
      </c>
      <c r="B1129" s="6" t="s">
        <v>729</v>
      </c>
      <c r="C1129" s="50" t="s">
        <v>1047</v>
      </c>
      <c r="D1129" s="49" t="e">
        <f>#REF!</f>
        <v>#REF!</v>
      </c>
      <c r="E1129" s="5">
        <v>0.86</v>
      </c>
      <c r="F1129" s="5" t="e">
        <f t="shared" si="47"/>
        <v>#REF!</v>
      </c>
      <c r="G1129" s="5" t="e">
        <f>F1129*#REF!</f>
        <v>#REF!</v>
      </c>
      <c r="H1129" s="131" t="e">
        <f>G1129*#REF!</f>
        <v>#REF!</v>
      </c>
      <c r="I1129" s="132" t="e">
        <f>G1129*#REF!</f>
        <v>#REF!</v>
      </c>
    </row>
    <row r="1130" spans="1:9" ht="18" customHeight="1" x14ac:dyDescent="0.2"/>
    <row r="1131" spans="1:9" ht="35.25" customHeight="1" x14ac:dyDescent="0.2">
      <c r="A1131" s="340" t="s">
        <v>548</v>
      </c>
      <c r="B1131" s="340"/>
      <c r="C1131" s="340"/>
      <c r="D1131" s="340"/>
      <c r="E1131" s="340"/>
      <c r="F1131" s="340"/>
      <c r="G1131" s="340"/>
      <c r="H1131" s="340"/>
      <c r="I1131" s="340"/>
    </row>
    <row r="1132" spans="1:9" ht="19.5" customHeight="1" x14ac:dyDescent="0.2">
      <c r="A1132" s="1" t="s">
        <v>997</v>
      </c>
      <c r="B1132" s="334"/>
      <c r="C1132" s="334"/>
      <c r="D1132" s="334"/>
      <c r="E1132" s="334"/>
      <c r="F1132" s="334"/>
      <c r="G1132" s="334"/>
      <c r="H1132" s="334"/>
      <c r="I1132" s="149"/>
    </row>
    <row r="1133" spans="1:9" ht="14.25" customHeight="1" x14ac:dyDescent="0.2">
      <c r="A1133" s="247" t="s">
        <v>277</v>
      </c>
      <c r="B1133" s="242" t="s">
        <v>295</v>
      </c>
      <c r="C1133" s="50" t="s">
        <v>1047</v>
      </c>
      <c r="D1133" s="5" t="e">
        <f>#REF!</f>
        <v>#REF!</v>
      </c>
      <c r="E1133" s="5">
        <f>1.21*2/3</f>
        <v>0.81</v>
      </c>
      <c r="F1133" s="5" t="e">
        <f>D1133*E1133</f>
        <v>#REF!</v>
      </c>
      <c r="G1133" s="311" t="e">
        <f>(F1133+F1134+F1135)*#REF!</f>
        <v>#REF!</v>
      </c>
      <c r="H1133" s="313" t="e">
        <f>G1133*#REF!</f>
        <v>#REF!</v>
      </c>
      <c r="I1133" s="324" t="e">
        <f>G1133*#REF!</f>
        <v>#REF!</v>
      </c>
    </row>
    <row r="1134" spans="1:9" ht="14.25" customHeight="1" x14ac:dyDescent="0.2">
      <c r="A1134" s="247"/>
      <c r="B1134" s="242"/>
      <c r="C1134" s="50" t="s">
        <v>589</v>
      </c>
      <c r="D1134" s="5" t="e">
        <f>#REF!</f>
        <v>#REF!</v>
      </c>
      <c r="E1134" s="5">
        <f>E1133</f>
        <v>0.81</v>
      </c>
      <c r="F1134" s="5" t="e">
        <f>D1134*E1134</f>
        <v>#REF!</v>
      </c>
      <c r="G1134" s="332"/>
      <c r="H1134" s="314"/>
      <c r="I1134" s="325"/>
    </row>
    <row r="1135" spans="1:9" ht="14.25" customHeight="1" x14ac:dyDescent="0.2">
      <c r="A1135" s="247"/>
      <c r="B1135" s="242"/>
      <c r="C1135" s="50" t="s">
        <v>75</v>
      </c>
      <c r="D1135" s="5" t="e">
        <f>#REF!</f>
        <v>#REF!</v>
      </c>
      <c r="E1135" s="5">
        <f>E1133</f>
        <v>0.81</v>
      </c>
      <c r="F1135" s="5" t="e">
        <f>D1135*E1135</f>
        <v>#REF!</v>
      </c>
      <c r="G1135" s="312"/>
      <c r="H1135" s="315"/>
      <c r="I1135" s="331"/>
    </row>
    <row r="1136" spans="1:9" ht="27" customHeight="1" x14ac:dyDescent="0.2">
      <c r="A1136" s="39" t="s">
        <v>285</v>
      </c>
      <c r="B1136" s="6"/>
      <c r="C1136" s="50"/>
      <c r="D1136" s="5"/>
      <c r="E1136" s="5"/>
      <c r="F1136" s="5"/>
      <c r="G1136" s="5"/>
      <c r="H1136" s="131"/>
      <c r="I1136" s="132"/>
    </row>
    <row r="1137" spans="1:9" ht="14.25" customHeight="1" x14ac:dyDescent="0.2">
      <c r="A1137" s="247" t="s">
        <v>278</v>
      </c>
      <c r="B1137" s="242" t="s">
        <v>295</v>
      </c>
      <c r="C1137" s="50" t="s">
        <v>1047</v>
      </c>
      <c r="D1137" s="5" t="e">
        <f>#REF!</f>
        <v>#REF!</v>
      </c>
      <c r="E1137" s="5">
        <f>1.83*2/3</f>
        <v>1.22</v>
      </c>
      <c r="F1137" s="5" t="e">
        <f>D1137*E1137</f>
        <v>#REF!</v>
      </c>
      <c r="G1137" s="311" t="e">
        <f>(F1137+F1138+F1139)*#REF!</f>
        <v>#REF!</v>
      </c>
      <c r="H1137" s="313" t="e">
        <f>G1137*#REF!</f>
        <v>#REF!</v>
      </c>
      <c r="I1137" s="324" t="e">
        <f>G1137*#REF!</f>
        <v>#REF!</v>
      </c>
    </row>
    <row r="1138" spans="1:9" ht="14.25" customHeight="1" x14ac:dyDescent="0.2">
      <c r="A1138" s="247"/>
      <c r="B1138" s="242"/>
      <c r="C1138" s="50" t="s">
        <v>589</v>
      </c>
      <c r="D1138" s="5" t="e">
        <f>#REF!</f>
        <v>#REF!</v>
      </c>
      <c r="E1138" s="5">
        <f>E1137</f>
        <v>1.22</v>
      </c>
      <c r="F1138" s="5" t="e">
        <f>D1138*E1138</f>
        <v>#REF!</v>
      </c>
      <c r="G1138" s="332"/>
      <c r="H1138" s="314"/>
      <c r="I1138" s="325"/>
    </row>
    <row r="1139" spans="1:9" ht="14.25" customHeight="1" x14ac:dyDescent="0.2">
      <c r="A1139" s="247"/>
      <c r="B1139" s="242"/>
      <c r="C1139" s="50" t="s">
        <v>75</v>
      </c>
      <c r="D1139" s="5" t="e">
        <f>#REF!</f>
        <v>#REF!</v>
      </c>
      <c r="E1139" s="5">
        <f>E1137</f>
        <v>1.22</v>
      </c>
      <c r="F1139" s="5" t="e">
        <f>D1139*E1139</f>
        <v>#REF!</v>
      </c>
      <c r="G1139" s="312"/>
      <c r="H1139" s="315"/>
      <c r="I1139" s="331"/>
    </row>
    <row r="1140" spans="1:9" ht="24.75" customHeight="1" x14ac:dyDescent="0.2">
      <c r="A1140" s="39" t="s">
        <v>286</v>
      </c>
      <c r="B1140" s="6"/>
      <c r="C1140" s="50"/>
      <c r="D1140" s="5"/>
      <c r="E1140" s="5"/>
      <c r="F1140" s="5"/>
      <c r="G1140" s="5"/>
      <c r="H1140" s="131"/>
      <c r="I1140" s="132"/>
    </row>
    <row r="1141" spans="1:9" ht="17.25" customHeight="1" x14ac:dyDescent="0.2">
      <c r="A1141" s="239" t="s">
        <v>381</v>
      </c>
      <c r="B1141" s="242" t="s">
        <v>295</v>
      </c>
      <c r="C1141" s="50" t="s">
        <v>1047</v>
      </c>
      <c r="D1141" s="5" t="e">
        <f>#REF!</f>
        <v>#REF!</v>
      </c>
      <c r="E1141" s="5">
        <f>4.3/3</f>
        <v>1.43</v>
      </c>
      <c r="F1141" s="5" t="e">
        <f t="shared" ref="F1141:F1147" si="48">D1141*E1141</f>
        <v>#REF!</v>
      </c>
      <c r="G1141" s="311" t="e">
        <f>(F1141+F1142+F1143)*#REF!</f>
        <v>#REF!</v>
      </c>
      <c r="H1141" s="313" t="e">
        <f>G1141*#REF!</f>
        <v>#REF!</v>
      </c>
      <c r="I1141" s="324" t="e">
        <f>G1141*#REF!</f>
        <v>#REF!</v>
      </c>
    </row>
    <row r="1142" spans="1:9" ht="17.25" customHeight="1" x14ac:dyDescent="0.2">
      <c r="A1142" s="240"/>
      <c r="B1142" s="242"/>
      <c r="C1142" s="50" t="s">
        <v>589</v>
      </c>
      <c r="D1142" s="5" t="e">
        <f>#REF!</f>
        <v>#REF!</v>
      </c>
      <c r="E1142" s="5">
        <f>E1141</f>
        <v>1.43</v>
      </c>
      <c r="F1142" s="5" t="e">
        <f t="shared" si="48"/>
        <v>#REF!</v>
      </c>
      <c r="G1142" s="332"/>
      <c r="H1142" s="314"/>
      <c r="I1142" s="325"/>
    </row>
    <row r="1143" spans="1:9" ht="17.25" customHeight="1" x14ac:dyDescent="0.2">
      <c r="A1143" s="241"/>
      <c r="B1143" s="242"/>
      <c r="C1143" s="50" t="s">
        <v>75</v>
      </c>
      <c r="D1143" s="5" t="e">
        <f>#REF!</f>
        <v>#REF!</v>
      </c>
      <c r="E1143" s="5">
        <f>E1141</f>
        <v>1.43</v>
      </c>
      <c r="F1143" s="5" t="e">
        <f t="shared" si="48"/>
        <v>#REF!</v>
      </c>
      <c r="G1143" s="312"/>
      <c r="H1143" s="315"/>
      <c r="I1143" s="331"/>
    </row>
    <row r="1144" spans="1:9" ht="39" customHeight="1" x14ac:dyDescent="0.2">
      <c r="A1144" s="33" t="s">
        <v>240</v>
      </c>
      <c r="B1144" s="6" t="s">
        <v>678</v>
      </c>
      <c r="C1144" s="50" t="s">
        <v>1060</v>
      </c>
      <c r="D1144" s="5" t="e">
        <f>#REF!</f>
        <v>#REF!</v>
      </c>
      <c r="E1144" s="5">
        <v>0.14000000000000001</v>
      </c>
      <c r="F1144" s="5" t="e">
        <f t="shared" si="48"/>
        <v>#REF!</v>
      </c>
      <c r="G1144" s="5" t="e">
        <f>(F1144)*#REF!</f>
        <v>#REF!</v>
      </c>
      <c r="H1144" s="131" t="e">
        <f>G1144*#REF!</f>
        <v>#REF!</v>
      </c>
      <c r="I1144" s="132" t="e">
        <f>G1144*#REF!</f>
        <v>#REF!</v>
      </c>
    </row>
    <row r="1145" spans="1:9" ht="15" customHeight="1" x14ac:dyDescent="0.2">
      <c r="A1145" s="239" t="s">
        <v>977</v>
      </c>
      <c r="B1145" s="242" t="s">
        <v>295</v>
      </c>
      <c r="C1145" s="50" t="s">
        <v>1047</v>
      </c>
      <c r="D1145" s="5" t="e">
        <f>#REF!</f>
        <v>#REF!</v>
      </c>
      <c r="E1145" s="5">
        <f>4.22*2/3</f>
        <v>2.81</v>
      </c>
      <c r="F1145" s="5" t="e">
        <f t="shared" si="48"/>
        <v>#REF!</v>
      </c>
      <c r="G1145" s="311" t="e">
        <f>(F1145+F1146+F1147)*#REF!</f>
        <v>#REF!</v>
      </c>
      <c r="H1145" s="313" t="e">
        <f>G1145*#REF!</f>
        <v>#REF!</v>
      </c>
      <c r="I1145" s="324" t="e">
        <f>G1145*#REF!</f>
        <v>#REF!</v>
      </c>
    </row>
    <row r="1146" spans="1:9" ht="15" customHeight="1" x14ac:dyDescent="0.2">
      <c r="A1146" s="240"/>
      <c r="B1146" s="242"/>
      <c r="C1146" s="50" t="s">
        <v>589</v>
      </c>
      <c r="D1146" s="5" t="e">
        <f>#REF!</f>
        <v>#REF!</v>
      </c>
      <c r="E1146" s="5">
        <f>E1145</f>
        <v>2.81</v>
      </c>
      <c r="F1146" s="5" t="e">
        <f t="shared" si="48"/>
        <v>#REF!</v>
      </c>
      <c r="G1146" s="332"/>
      <c r="H1146" s="314"/>
      <c r="I1146" s="325"/>
    </row>
    <row r="1147" spans="1:9" ht="15" customHeight="1" x14ac:dyDescent="0.2">
      <c r="A1147" s="241"/>
      <c r="B1147" s="242"/>
      <c r="C1147" s="50" t="s">
        <v>75</v>
      </c>
      <c r="D1147" s="5" t="e">
        <f>#REF!</f>
        <v>#REF!</v>
      </c>
      <c r="E1147" s="5">
        <f>E1145</f>
        <v>2.81</v>
      </c>
      <c r="F1147" s="5" t="e">
        <f t="shared" si="48"/>
        <v>#REF!</v>
      </c>
      <c r="G1147" s="312"/>
      <c r="H1147" s="315"/>
      <c r="I1147" s="331"/>
    </row>
    <row r="1148" spans="1:9" ht="24" customHeight="1" x14ac:dyDescent="0.2">
      <c r="A1148" s="39" t="s">
        <v>287</v>
      </c>
      <c r="B1148" s="6"/>
      <c r="C1148" s="50"/>
      <c r="D1148" s="5"/>
      <c r="E1148" s="5"/>
      <c r="F1148" s="5"/>
      <c r="G1148" s="5"/>
      <c r="H1148" s="131"/>
      <c r="I1148" s="132"/>
    </row>
    <row r="1149" spans="1:9" ht="17.25" customHeight="1" x14ac:dyDescent="0.2">
      <c r="A1149" s="239" t="s">
        <v>68</v>
      </c>
      <c r="B1149" s="242" t="s">
        <v>295</v>
      </c>
      <c r="C1149" s="50" t="s">
        <v>1047</v>
      </c>
      <c r="D1149" s="5" t="e">
        <f>#REF!</f>
        <v>#REF!</v>
      </c>
      <c r="E1149" s="5">
        <v>5.12</v>
      </c>
      <c r="F1149" s="5" t="e">
        <f>D1149*E1149</f>
        <v>#REF!</v>
      </c>
      <c r="G1149" s="311" t="e">
        <f>(F1149+F1150+F1151)*#REF!</f>
        <v>#REF!</v>
      </c>
      <c r="H1149" s="313" t="e">
        <f>G1149*#REF!</f>
        <v>#REF!</v>
      </c>
      <c r="I1149" s="324" t="e">
        <f>G1149*#REF!</f>
        <v>#REF!</v>
      </c>
    </row>
    <row r="1150" spans="1:9" ht="17.25" customHeight="1" x14ac:dyDescent="0.2">
      <c r="A1150" s="240"/>
      <c r="B1150" s="242"/>
      <c r="C1150" s="50" t="s">
        <v>589</v>
      </c>
      <c r="D1150" s="5" t="e">
        <f>#REF!</f>
        <v>#REF!</v>
      </c>
      <c r="E1150" s="5">
        <f>E1149</f>
        <v>5.12</v>
      </c>
      <c r="F1150" s="5" t="e">
        <f>D1150*E1150</f>
        <v>#REF!</v>
      </c>
      <c r="G1150" s="332"/>
      <c r="H1150" s="314"/>
      <c r="I1150" s="325"/>
    </row>
    <row r="1151" spans="1:9" ht="17.25" customHeight="1" x14ac:dyDescent="0.2">
      <c r="A1151" s="241"/>
      <c r="B1151" s="242"/>
      <c r="C1151" s="50" t="s">
        <v>75</v>
      </c>
      <c r="D1151" s="5" t="e">
        <f>#REF!</f>
        <v>#REF!</v>
      </c>
      <c r="E1151" s="5">
        <f>E1149</f>
        <v>5.12</v>
      </c>
      <c r="F1151" s="5" t="e">
        <f>D1151*E1151</f>
        <v>#REF!</v>
      </c>
      <c r="G1151" s="312"/>
      <c r="H1151" s="315"/>
      <c r="I1151" s="331"/>
    </row>
    <row r="1152" spans="1:9" ht="21.75" customHeight="1" x14ac:dyDescent="0.2">
      <c r="A1152" s="39" t="s">
        <v>247</v>
      </c>
      <c r="B1152" s="6"/>
      <c r="C1152" s="50"/>
      <c r="D1152" s="5"/>
      <c r="E1152" s="5"/>
      <c r="F1152" s="5"/>
      <c r="G1152" s="5"/>
      <c r="H1152" s="131"/>
      <c r="I1152" s="132"/>
    </row>
    <row r="1153" spans="1:9" ht="17.25" customHeight="1" x14ac:dyDescent="0.2">
      <c r="A1153" s="239" t="s">
        <v>939</v>
      </c>
      <c r="B1153" s="242" t="s">
        <v>295</v>
      </c>
      <c r="C1153" s="50" t="s">
        <v>1047</v>
      </c>
      <c r="D1153" s="5" t="e">
        <f>#REF!</f>
        <v>#REF!</v>
      </c>
      <c r="E1153" s="5">
        <v>4.4800000000000004</v>
      </c>
      <c r="F1153" s="5" t="e">
        <f t="shared" ref="F1153:F1162" si="49">D1153*E1153</f>
        <v>#REF!</v>
      </c>
      <c r="G1153" s="311" t="e">
        <f>(F1153+F1154+F1155)*#REF!</f>
        <v>#REF!</v>
      </c>
      <c r="H1153" s="313" t="e">
        <f>G1153*#REF!</f>
        <v>#REF!</v>
      </c>
      <c r="I1153" s="324" t="e">
        <f>G1153*#REF!</f>
        <v>#REF!</v>
      </c>
    </row>
    <row r="1154" spans="1:9" ht="17.25" customHeight="1" x14ac:dyDescent="0.2">
      <c r="A1154" s="240"/>
      <c r="B1154" s="242"/>
      <c r="C1154" s="50" t="s">
        <v>589</v>
      </c>
      <c r="D1154" s="5" t="e">
        <f>#REF!</f>
        <v>#REF!</v>
      </c>
      <c r="E1154" s="5">
        <f>E1153</f>
        <v>4.4800000000000004</v>
      </c>
      <c r="F1154" s="5" t="e">
        <f t="shared" si="49"/>
        <v>#REF!</v>
      </c>
      <c r="G1154" s="332"/>
      <c r="H1154" s="314"/>
      <c r="I1154" s="325"/>
    </row>
    <row r="1155" spans="1:9" ht="17.25" customHeight="1" x14ac:dyDescent="0.2">
      <c r="A1155" s="241"/>
      <c r="B1155" s="242"/>
      <c r="C1155" s="50" t="s">
        <v>75</v>
      </c>
      <c r="D1155" s="5" t="e">
        <f>#REF!</f>
        <v>#REF!</v>
      </c>
      <c r="E1155" s="5">
        <f>E1153</f>
        <v>4.4800000000000004</v>
      </c>
      <c r="F1155" s="5" t="e">
        <f t="shared" si="49"/>
        <v>#REF!</v>
      </c>
      <c r="G1155" s="312"/>
      <c r="H1155" s="315"/>
      <c r="I1155" s="331"/>
    </row>
    <row r="1156" spans="1:9" ht="21" customHeight="1" x14ac:dyDescent="0.2">
      <c r="A1156" s="239" t="s">
        <v>782</v>
      </c>
      <c r="B1156" s="254" t="s">
        <v>678</v>
      </c>
      <c r="C1156" s="50" t="s">
        <v>1047</v>
      </c>
      <c r="D1156" s="5" t="e">
        <f>#REF!</f>
        <v>#REF!</v>
      </c>
      <c r="E1156" s="5">
        <v>0.85</v>
      </c>
      <c r="F1156" s="5" t="e">
        <f t="shared" si="49"/>
        <v>#REF!</v>
      </c>
      <c r="G1156" s="310" t="e">
        <f>(F1156+F1157)*#REF!</f>
        <v>#REF!</v>
      </c>
      <c r="H1156" s="294" t="e">
        <f>G1156*#REF!</f>
        <v>#REF!</v>
      </c>
      <c r="I1156" s="326" t="e">
        <f>G1156*#REF!</f>
        <v>#REF!</v>
      </c>
    </row>
    <row r="1157" spans="1:9" ht="21" customHeight="1" x14ac:dyDescent="0.2">
      <c r="A1157" s="241"/>
      <c r="B1157" s="254"/>
      <c r="C1157" s="50" t="s">
        <v>589</v>
      </c>
      <c r="D1157" s="5" t="e">
        <f>#REF!</f>
        <v>#REF!</v>
      </c>
      <c r="E1157" s="5">
        <f>E1156</f>
        <v>0.85</v>
      </c>
      <c r="F1157" s="5" t="e">
        <f t="shared" si="49"/>
        <v>#REF!</v>
      </c>
      <c r="G1157" s="310"/>
      <c r="H1157" s="294"/>
      <c r="I1157" s="326"/>
    </row>
    <row r="1158" spans="1:9" ht="16.5" customHeight="1" x14ac:dyDescent="0.2">
      <c r="A1158" s="247" t="s">
        <v>783</v>
      </c>
      <c r="B1158" s="242" t="s">
        <v>47</v>
      </c>
      <c r="C1158" s="50" t="s">
        <v>1047</v>
      </c>
      <c r="D1158" s="5" t="e">
        <f>#REF!</f>
        <v>#REF!</v>
      </c>
      <c r="E1158" s="5">
        <v>0.86</v>
      </c>
      <c r="F1158" s="5" t="e">
        <f t="shared" si="49"/>
        <v>#REF!</v>
      </c>
      <c r="G1158" s="310" t="e">
        <f>(F1158+F1159)*#REF!</f>
        <v>#REF!</v>
      </c>
      <c r="H1158" s="294" t="e">
        <f>G1158*#REF!</f>
        <v>#REF!</v>
      </c>
      <c r="I1158" s="326" t="e">
        <f>G1158*#REF!</f>
        <v>#REF!</v>
      </c>
    </row>
    <row r="1159" spans="1:9" ht="16.5" customHeight="1" x14ac:dyDescent="0.2">
      <c r="A1159" s="247"/>
      <c r="B1159" s="242"/>
      <c r="C1159" s="50" t="s">
        <v>1060</v>
      </c>
      <c r="D1159" s="5" t="e">
        <f>#REF!</f>
        <v>#REF!</v>
      </c>
      <c r="E1159" s="5">
        <v>0.87</v>
      </c>
      <c r="F1159" s="5" t="e">
        <f t="shared" si="49"/>
        <v>#REF!</v>
      </c>
      <c r="G1159" s="310"/>
      <c r="H1159" s="294"/>
      <c r="I1159" s="326"/>
    </row>
    <row r="1160" spans="1:9" ht="18.75" customHeight="1" x14ac:dyDescent="0.2">
      <c r="A1160" s="257" t="s">
        <v>572</v>
      </c>
      <c r="B1160" s="242" t="s">
        <v>471</v>
      </c>
      <c r="C1160" s="50" t="s">
        <v>1047</v>
      </c>
      <c r="D1160" s="5" t="e">
        <f>#REF!</f>
        <v>#REF!</v>
      </c>
      <c r="E1160" s="5">
        <v>1.8</v>
      </c>
      <c r="F1160" s="5" t="e">
        <f t="shared" si="49"/>
        <v>#REF!</v>
      </c>
      <c r="G1160" s="311" t="e">
        <f>(F1160+F1161+F1162)*#REF!</f>
        <v>#REF!</v>
      </c>
      <c r="H1160" s="313" t="e">
        <f>G1160*#REF!</f>
        <v>#REF!</v>
      </c>
      <c r="I1160" s="324" t="e">
        <f>G1160*#REF!</f>
        <v>#REF!</v>
      </c>
    </row>
    <row r="1161" spans="1:9" ht="18.75" customHeight="1" x14ac:dyDescent="0.2">
      <c r="A1161" s="255"/>
      <c r="B1161" s="242"/>
      <c r="C1161" s="50" t="s">
        <v>589</v>
      </c>
      <c r="D1161" s="5" t="e">
        <f>#REF!</f>
        <v>#REF!</v>
      </c>
      <c r="E1161" s="5">
        <f>E1160</f>
        <v>1.8</v>
      </c>
      <c r="F1161" s="5" t="e">
        <f t="shared" si="49"/>
        <v>#REF!</v>
      </c>
      <c r="G1161" s="332"/>
      <c r="H1161" s="314"/>
      <c r="I1161" s="325"/>
    </row>
    <row r="1162" spans="1:9" ht="18.75" customHeight="1" x14ac:dyDescent="0.2">
      <c r="A1162" s="258"/>
      <c r="B1162" s="242"/>
      <c r="C1162" s="50" t="s">
        <v>75</v>
      </c>
      <c r="D1162" s="5" t="e">
        <f>#REF!</f>
        <v>#REF!</v>
      </c>
      <c r="E1162" s="5">
        <f>E1160</f>
        <v>1.8</v>
      </c>
      <c r="F1162" s="5" t="e">
        <f t="shared" si="49"/>
        <v>#REF!</v>
      </c>
      <c r="G1162" s="312"/>
      <c r="H1162" s="315"/>
      <c r="I1162" s="331"/>
    </row>
    <row r="1163" spans="1:9" ht="26.25" customHeight="1" x14ac:dyDescent="0.2">
      <c r="A1163" s="39" t="s">
        <v>248</v>
      </c>
      <c r="B1163" s="6"/>
      <c r="C1163" s="50"/>
      <c r="D1163" s="5"/>
      <c r="E1163" s="5"/>
      <c r="F1163" s="5"/>
      <c r="G1163" s="5"/>
      <c r="H1163" s="131"/>
      <c r="I1163" s="132"/>
    </row>
    <row r="1164" spans="1:9" ht="14.25" customHeight="1" x14ac:dyDescent="0.2">
      <c r="A1164" s="247" t="s">
        <v>999</v>
      </c>
      <c r="B1164" s="242" t="s">
        <v>471</v>
      </c>
      <c r="C1164" s="50" t="s">
        <v>1047</v>
      </c>
      <c r="D1164" s="5" t="e">
        <f>#REF!</f>
        <v>#REF!</v>
      </c>
      <c r="E1164" s="5">
        <v>3</v>
      </c>
      <c r="F1164" s="5" t="e">
        <f>D1164*E1164</f>
        <v>#REF!</v>
      </c>
      <c r="G1164" s="311" t="e">
        <f>(F1164+F1165+F1166)*#REF!</f>
        <v>#REF!</v>
      </c>
      <c r="H1164" s="313" t="e">
        <f>G1164*#REF!</f>
        <v>#REF!</v>
      </c>
      <c r="I1164" s="324" t="e">
        <f>G1164*#REF!</f>
        <v>#REF!</v>
      </c>
    </row>
    <row r="1165" spans="1:9" ht="14.25" customHeight="1" x14ac:dyDescent="0.2">
      <c r="A1165" s="247"/>
      <c r="B1165" s="242"/>
      <c r="C1165" s="50" t="s">
        <v>589</v>
      </c>
      <c r="D1165" s="5" t="e">
        <f>#REF!</f>
        <v>#REF!</v>
      </c>
      <c r="E1165" s="5">
        <f>E1164</f>
        <v>3</v>
      </c>
      <c r="F1165" s="5" t="e">
        <f>D1165*E1165</f>
        <v>#REF!</v>
      </c>
      <c r="G1165" s="332"/>
      <c r="H1165" s="314"/>
      <c r="I1165" s="325"/>
    </row>
    <row r="1166" spans="1:9" ht="14.25" customHeight="1" x14ac:dyDescent="0.2">
      <c r="A1166" s="247"/>
      <c r="B1166" s="242"/>
      <c r="C1166" s="50" t="s">
        <v>75</v>
      </c>
      <c r="D1166" s="5" t="e">
        <f>#REF!</f>
        <v>#REF!</v>
      </c>
      <c r="E1166" s="5">
        <f>E1164</f>
        <v>3</v>
      </c>
      <c r="F1166" s="5" t="e">
        <f>D1166*E1166</f>
        <v>#REF!</v>
      </c>
      <c r="G1166" s="312"/>
      <c r="H1166" s="315"/>
      <c r="I1166" s="331"/>
    </row>
    <row r="1167" spans="1:9" ht="19.5" customHeight="1" x14ac:dyDescent="0.2">
      <c r="A1167" s="39" t="s">
        <v>815</v>
      </c>
      <c r="B1167" s="6"/>
      <c r="C1167" s="16"/>
      <c r="D1167" s="49"/>
      <c r="E1167" s="49"/>
      <c r="F1167" s="49"/>
      <c r="G1167" s="5"/>
      <c r="H1167" s="131"/>
      <c r="I1167" s="132"/>
    </row>
    <row r="1168" spans="1:9" ht="17.25" customHeight="1" x14ac:dyDescent="0.2">
      <c r="A1168" s="239" t="s">
        <v>323</v>
      </c>
      <c r="B1168" s="242" t="s">
        <v>111</v>
      </c>
      <c r="C1168" s="50" t="s">
        <v>1047</v>
      </c>
      <c r="D1168" s="5" t="e">
        <f>#REF!</f>
        <v>#REF!</v>
      </c>
      <c r="E1168" s="5">
        <v>4</v>
      </c>
      <c r="F1168" s="5" t="e">
        <f t="shared" ref="F1168:F1215" si="50">D1168*E1168</f>
        <v>#REF!</v>
      </c>
      <c r="G1168" s="311" t="e">
        <f>(F1168+F1169+F1170)*#REF!</f>
        <v>#REF!</v>
      </c>
      <c r="H1168" s="313" t="e">
        <f>G1168*#REF!</f>
        <v>#REF!</v>
      </c>
      <c r="I1168" s="324" t="e">
        <f>G1168*#REF!</f>
        <v>#REF!</v>
      </c>
    </row>
    <row r="1169" spans="1:9" ht="17.25" customHeight="1" x14ac:dyDescent="0.2">
      <c r="A1169" s="240"/>
      <c r="B1169" s="242"/>
      <c r="C1169" s="50" t="s">
        <v>589</v>
      </c>
      <c r="D1169" s="5" t="e">
        <f>#REF!</f>
        <v>#REF!</v>
      </c>
      <c r="E1169" s="5">
        <f>E1168</f>
        <v>4</v>
      </c>
      <c r="F1169" s="5" t="e">
        <f t="shared" si="50"/>
        <v>#REF!</v>
      </c>
      <c r="G1169" s="332"/>
      <c r="H1169" s="314"/>
      <c r="I1169" s="325"/>
    </row>
    <row r="1170" spans="1:9" ht="17.25" customHeight="1" x14ac:dyDescent="0.2">
      <c r="A1170" s="241"/>
      <c r="B1170" s="242"/>
      <c r="C1170" s="50" t="s">
        <v>75</v>
      </c>
      <c r="D1170" s="5" t="e">
        <f>#REF!</f>
        <v>#REF!</v>
      </c>
      <c r="E1170" s="5">
        <f>E1168</f>
        <v>4</v>
      </c>
      <c r="F1170" s="5" t="e">
        <f t="shared" si="50"/>
        <v>#REF!</v>
      </c>
      <c r="G1170" s="312"/>
      <c r="H1170" s="315"/>
      <c r="I1170" s="331"/>
    </row>
    <row r="1171" spans="1:9" ht="27" customHeight="1" x14ac:dyDescent="0.2">
      <c r="A1171" s="39" t="s">
        <v>1000</v>
      </c>
      <c r="B1171" s="7" t="s">
        <v>678</v>
      </c>
      <c r="C1171" s="50" t="s">
        <v>1060</v>
      </c>
      <c r="D1171" s="5" t="e">
        <f>#REF!</f>
        <v>#REF!</v>
      </c>
      <c r="E1171" s="5">
        <v>1.5</v>
      </c>
      <c r="F1171" s="5" t="e">
        <f t="shared" si="50"/>
        <v>#REF!</v>
      </c>
      <c r="G1171" s="5" t="e">
        <f>(F1171)*#REF!</f>
        <v>#REF!</v>
      </c>
      <c r="H1171" s="131" t="e">
        <f>G1171*#REF!</f>
        <v>#REF!</v>
      </c>
      <c r="I1171" s="132" t="e">
        <f>G1171*#REF!</f>
        <v>#REF!</v>
      </c>
    </row>
    <row r="1172" spans="1:9" ht="17.25" customHeight="1" x14ac:dyDescent="0.2">
      <c r="A1172" s="247" t="s">
        <v>784</v>
      </c>
      <c r="B1172" s="242" t="s">
        <v>295</v>
      </c>
      <c r="C1172" s="50" t="s">
        <v>1047</v>
      </c>
      <c r="D1172" s="5" t="e">
        <f>#REF!</f>
        <v>#REF!</v>
      </c>
      <c r="E1172" s="5">
        <v>2</v>
      </c>
      <c r="F1172" s="5" t="e">
        <f t="shared" si="50"/>
        <v>#REF!</v>
      </c>
      <c r="G1172" s="311" t="e">
        <f>(F1172+F1173+F1174)*#REF!</f>
        <v>#REF!</v>
      </c>
      <c r="H1172" s="313" t="e">
        <f>G1172*#REF!</f>
        <v>#REF!</v>
      </c>
      <c r="I1172" s="324" t="e">
        <f>G1172*#REF!</f>
        <v>#REF!</v>
      </c>
    </row>
    <row r="1173" spans="1:9" ht="17.25" customHeight="1" x14ac:dyDescent="0.2">
      <c r="A1173" s="247"/>
      <c r="B1173" s="242"/>
      <c r="C1173" s="50" t="s">
        <v>589</v>
      </c>
      <c r="D1173" s="5" t="e">
        <f>#REF!</f>
        <v>#REF!</v>
      </c>
      <c r="E1173" s="5">
        <f>E1172</f>
        <v>2</v>
      </c>
      <c r="F1173" s="5" t="e">
        <f t="shared" si="50"/>
        <v>#REF!</v>
      </c>
      <c r="G1173" s="332"/>
      <c r="H1173" s="314"/>
      <c r="I1173" s="325"/>
    </row>
    <row r="1174" spans="1:9" ht="17.25" customHeight="1" x14ac:dyDescent="0.2">
      <c r="A1174" s="247"/>
      <c r="B1174" s="242"/>
      <c r="C1174" s="50" t="s">
        <v>75</v>
      </c>
      <c r="D1174" s="5" t="e">
        <f>#REF!</f>
        <v>#REF!</v>
      </c>
      <c r="E1174" s="5">
        <f>E1172</f>
        <v>2</v>
      </c>
      <c r="F1174" s="5" t="e">
        <f t="shared" si="50"/>
        <v>#REF!</v>
      </c>
      <c r="G1174" s="312"/>
      <c r="H1174" s="315"/>
      <c r="I1174" s="331"/>
    </row>
    <row r="1175" spans="1:9" ht="15" customHeight="1" x14ac:dyDescent="0.2">
      <c r="A1175" s="239" t="s">
        <v>1088</v>
      </c>
      <c r="B1175" s="242" t="s">
        <v>728</v>
      </c>
      <c r="C1175" s="50" t="s">
        <v>1047</v>
      </c>
      <c r="D1175" s="5" t="e">
        <f>#REF!</f>
        <v>#REF!</v>
      </c>
      <c r="E1175" s="5">
        <v>0.25</v>
      </c>
      <c r="F1175" s="5" t="e">
        <f t="shared" si="50"/>
        <v>#REF!</v>
      </c>
      <c r="G1175" s="311" t="e">
        <f>(F1175+F1176+F1177)*#REF!</f>
        <v>#REF!</v>
      </c>
      <c r="H1175" s="313" t="e">
        <f>G1175*#REF!</f>
        <v>#REF!</v>
      </c>
      <c r="I1175" s="324" t="e">
        <f>G1175*#REF!</f>
        <v>#REF!</v>
      </c>
    </row>
    <row r="1176" spans="1:9" ht="15" customHeight="1" x14ac:dyDescent="0.2">
      <c r="A1176" s="240"/>
      <c r="B1176" s="242"/>
      <c r="C1176" s="50" t="s">
        <v>589</v>
      </c>
      <c r="D1176" s="5" t="e">
        <f>#REF!</f>
        <v>#REF!</v>
      </c>
      <c r="E1176" s="5">
        <f>E1175</f>
        <v>0.25</v>
      </c>
      <c r="F1176" s="5" t="e">
        <f t="shared" si="50"/>
        <v>#REF!</v>
      </c>
      <c r="G1176" s="332"/>
      <c r="H1176" s="314"/>
      <c r="I1176" s="325"/>
    </row>
    <row r="1177" spans="1:9" ht="15" customHeight="1" x14ac:dyDescent="0.2">
      <c r="A1177" s="241"/>
      <c r="B1177" s="242"/>
      <c r="C1177" s="50" t="s">
        <v>75</v>
      </c>
      <c r="D1177" s="5" t="e">
        <f>#REF!</f>
        <v>#REF!</v>
      </c>
      <c r="E1177" s="5">
        <f>E1175</f>
        <v>0.25</v>
      </c>
      <c r="F1177" s="5" t="e">
        <f t="shared" si="50"/>
        <v>#REF!</v>
      </c>
      <c r="G1177" s="312"/>
      <c r="H1177" s="315"/>
      <c r="I1177" s="331"/>
    </row>
    <row r="1178" spans="1:9" ht="10.5" customHeight="1" x14ac:dyDescent="0.2">
      <c r="A1178" s="254" t="s">
        <v>628</v>
      </c>
      <c r="B1178" s="242" t="s">
        <v>728</v>
      </c>
      <c r="C1178" s="50" t="s">
        <v>1047</v>
      </c>
      <c r="D1178" s="5" t="e">
        <f>#REF!</f>
        <v>#REF!</v>
      </c>
      <c r="E1178" s="5">
        <v>0.4</v>
      </c>
      <c r="F1178" s="5" t="e">
        <f t="shared" si="50"/>
        <v>#REF!</v>
      </c>
      <c r="G1178" s="311" t="e">
        <f>(F1178+F1179+F1180)*#REF!</f>
        <v>#REF!</v>
      </c>
      <c r="H1178" s="313" t="e">
        <f>G1178*#REF!</f>
        <v>#REF!</v>
      </c>
      <c r="I1178" s="324" t="e">
        <f>G1178*#REF!</f>
        <v>#REF!</v>
      </c>
    </row>
    <row r="1179" spans="1:9" ht="10.5" customHeight="1" x14ac:dyDescent="0.2">
      <c r="A1179" s="254"/>
      <c r="B1179" s="242"/>
      <c r="C1179" s="50" t="s">
        <v>589</v>
      </c>
      <c r="D1179" s="5" t="e">
        <f>#REF!</f>
        <v>#REF!</v>
      </c>
      <c r="E1179" s="5">
        <f>E1178</f>
        <v>0.4</v>
      </c>
      <c r="F1179" s="5" t="e">
        <f t="shared" si="50"/>
        <v>#REF!</v>
      </c>
      <c r="G1179" s="332"/>
      <c r="H1179" s="314"/>
      <c r="I1179" s="325"/>
    </row>
    <row r="1180" spans="1:9" ht="10.5" customHeight="1" x14ac:dyDescent="0.2">
      <c r="A1180" s="254"/>
      <c r="B1180" s="242"/>
      <c r="C1180" s="50" t="s">
        <v>75</v>
      </c>
      <c r="D1180" s="5" t="e">
        <f>#REF!</f>
        <v>#REF!</v>
      </c>
      <c r="E1180" s="5">
        <f>E1178</f>
        <v>0.4</v>
      </c>
      <c r="F1180" s="5" t="e">
        <f t="shared" si="50"/>
        <v>#REF!</v>
      </c>
      <c r="G1180" s="312"/>
      <c r="H1180" s="315"/>
      <c r="I1180" s="331"/>
    </row>
    <row r="1181" spans="1:9" ht="16.5" customHeight="1" x14ac:dyDescent="0.2">
      <c r="A1181" s="247" t="s">
        <v>420</v>
      </c>
      <c r="B1181" s="242" t="s">
        <v>202</v>
      </c>
      <c r="C1181" s="50" t="s">
        <v>1047</v>
      </c>
      <c r="D1181" s="5" t="e">
        <f>#REF!</f>
        <v>#REF!</v>
      </c>
      <c r="E1181" s="5">
        <v>1.8</v>
      </c>
      <c r="F1181" s="5" t="e">
        <f t="shared" si="50"/>
        <v>#REF!</v>
      </c>
      <c r="G1181" s="311" t="e">
        <f>(F1181+F1182+F1183)*#REF!</f>
        <v>#REF!</v>
      </c>
      <c r="H1181" s="313" t="e">
        <f>G1181*#REF!</f>
        <v>#REF!</v>
      </c>
      <c r="I1181" s="324" t="e">
        <f>G1181*#REF!</f>
        <v>#REF!</v>
      </c>
    </row>
    <row r="1182" spans="1:9" ht="16.5" customHeight="1" x14ac:dyDescent="0.2">
      <c r="A1182" s="247"/>
      <c r="B1182" s="242"/>
      <c r="C1182" s="50" t="s">
        <v>589</v>
      </c>
      <c r="D1182" s="5" t="e">
        <f>#REF!</f>
        <v>#REF!</v>
      </c>
      <c r="E1182" s="5">
        <f>E1181</f>
        <v>1.8</v>
      </c>
      <c r="F1182" s="5" t="e">
        <f t="shared" si="50"/>
        <v>#REF!</v>
      </c>
      <c r="G1182" s="332"/>
      <c r="H1182" s="314"/>
      <c r="I1182" s="325"/>
    </row>
    <row r="1183" spans="1:9" ht="12" customHeight="1" x14ac:dyDescent="0.2">
      <c r="A1183" s="247"/>
      <c r="B1183" s="242"/>
      <c r="C1183" s="50" t="s">
        <v>75</v>
      </c>
      <c r="D1183" s="5" t="e">
        <f>#REF!</f>
        <v>#REF!</v>
      </c>
      <c r="E1183" s="5">
        <f>E1181</f>
        <v>1.8</v>
      </c>
      <c r="F1183" s="5" t="e">
        <f t="shared" si="50"/>
        <v>#REF!</v>
      </c>
      <c r="G1183" s="312"/>
      <c r="H1183" s="315"/>
      <c r="I1183" s="331"/>
    </row>
    <row r="1184" spans="1:9" ht="24" customHeight="1" x14ac:dyDescent="0.2">
      <c r="A1184" s="257" t="s">
        <v>838</v>
      </c>
      <c r="B1184" s="248" t="s">
        <v>100</v>
      </c>
      <c r="C1184" s="16" t="s">
        <v>105</v>
      </c>
      <c r="D1184" s="49" t="e">
        <f>#REF!</f>
        <v>#REF!</v>
      </c>
      <c r="E1184" s="5">
        <v>2</v>
      </c>
      <c r="F1184" s="5" t="e">
        <f t="shared" si="50"/>
        <v>#REF!</v>
      </c>
      <c r="G1184" s="310" t="e">
        <f>(F1184+F1185)*#REF!</f>
        <v>#REF!</v>
      </c>
      <c r="H1184" s="294" t="e">
        <f>G1184*#REF!</f>
        <v>#REF!</v>
      </c>
      <c r="I1184" s="326"/>
    </row>
    <row r="1185" spans="1:9" ht="14.25" customHeight="1" x14ac:dyDescent="0.2">
      <c r="A1185" s="258"/>
      <c r="B1185" s="250"/>
      <c r="C1185" s="16" t="s">
        <v>1060</v>
      </c>
      <c r="D1185" s="49" t="e">
        <f>#REF!</f>
        <v>#REF!</v>
      </c>
      <c r="E1185" s="5">
        <f>E1184</f>
        <v>2</v>
      </c>
      <c r="F1185" s="5" t="e">
        <f t="shared" si="50"/>
        <v>#REF!</v>
      </c>
      <c r="G1185" s="310"/>
      <c r="H1185" s="294"/>
      <c r="I1185" s="326"/>
    </row>
    <row r="1186" spans="1:9" ht="24" customHeight="1" x14ac:dyDescent="0.2">
      <c r="A1186" s="239" t="s">
        <v>129</v>
      </c>
      <c r="B1186" s="248" t="s">
        <v>120</v>
      </c>
      <c r="C1186" s="16" t="s">
        <v>130</v>
      </c>
      <c r="D1186" s="49" t="e">
        <f>#REF!</f>
        <v>#REF!</v>
      </c>
      <c r="E1186" s="49">
        <v>0.3</v>
      </c>
      <c r="F1186" s="5" t="e">
        <f t="shared" si="50"/>
        <v>#REF!</v>
      </c>
      <c r="G1186" s="310" t="e">
        <f>(F1186+F1187)*#REF!</f>
        <v>#REF!</v>
      </c>
      <c r="H1186" s="294" t="e">
        <f>G1186*#REF!</f>
        <v>#REF!</v>
      </c>
      <c r="I1186" s="326" t="e">
        <f>G1186*#REF!</f>
        <v>#REF!</v>
      </c>
    </row>
    <row r="1187" spans="1:9" ht="24" customHeight="1" x14ac:dyDescent="0.2">
      <c r="A1187" s="241"/>
      <c r="B1187" s="250"/>
      <c r="C1187" s="16" t="s">
        <v>130</v>
      </c>
      <c r="D1187" s="49" t="e">
        <f>#REF!</f>
        <v>#REF!</v>
      </c>
      <c r="E1187" s="49">
        <f>E1186</f>
        <v>0.3</v>
      </c>
      <c r="F1187" s="5" t="e">
        <f t="shared" si="50"/>
        <v>#REF!</v>
      </c>
      <c r="G1187" s="310"/>
      <c r="H1187" s="294"/>
      <c r="I1187" s="326"/>
    </row>
    <row r="1188" spans="1:9" ht="24" customHeight="1" x14ac:dyDescent="0.2">
      <c r="A1188" s="239" t="s">
        <v>131</v>
      </c>
      <c r="B1188" s="248" t="s">
        <v>120</v>
      </c>
      <c r="C1188" s="16" t="s">
        <v>130</v>
      </c>
      <c r="D1188" s="49" t="e">
        <f>#REF!</f>
        <v>#REF!</v>
      </c>
      <c r="E1188" s="49">
        <f>15/60</f>
        <v>0.25</v>
      </c>
      <c r="F1188" s="5" t="e">
        <f t="shared" si="50"/>
        <v>#REF!</v>
      </c>
      <c r="G1188" s="310" t="e">
        <f>(F1188+F1189)*#REF!</f>
        <v>#REF!</v>
      </c>
      <c r="H1188" s="294" t="e">
        <f>G1188*#REF!</f>
        <v>#REF!</v>
      </c>
      <c r="I1188" s="326" t="e">
        <f>G1188*#REF!</f>
        <v>#REF!</v>
      </c>
    </row>
    <row r="1189" spans="1:9" ht="24" customHeight="1" x14ac:dyDescent="0.2">
      <c r="A1189" s="241"/>
      <c r="B1189" s="250"/>
      <c r="C1189" s="16" t="s">
        <v>130</v>
      </c>
      <c r="D1189" s="49" t="e">
        <f>#REF!</f>
        <v>#REF!</v>
      </c>
      <c r="E1189" s="49">
        <f>E1188</f>
        <v>0.25</v>
      </c>
      <c r="F1189" s="5" t="e">
        <f t="shared" si="50"/>
        <v>#REF!</v>
      </c>
      <c r="G1189" s="310"/>
      <c r="H1189" s="294"/>
      <c r="I1189" s="326"/>
    </row>
    <row r="1190" spans="1:9" ht="22.5" customHeight="1" x14ac:dyDescent="0.2">
      <c r="A1190" s="284" t="s">
        <v>132</v>
      </c>
      <c r="B1190" s="248" t="s">
        <v>730</v>
      </c>
      <c r="C1190" s="16" t="s">
        <v>130</v>
      </c>
      <c r="D1190" s="49" t="e">
        <f>#REF!</f>
        <v>#REF!</v>
      </c>
      <c r="E1190" s="49">
        <v>0.3</v>
      </c>
      <c r="F1190" s="5" t="e">
        <f t="shared" si="50"/>
        <v>#REF!</v>
      </c>
      <c r="G1190" s="310" t="e">
        <f>(F1190+F1191)*#REF!</f>
        <v>#REF!</v>
      </c>
      <c r="H1190" s="294" t="e">
        <f>G1190*#REF!</f>
        <v>#REF!</v>
      </c>
      <c r="I1190" s="326" t="e">
        <f>G1190*#REF!</f>
        <v>#REF!</v>
      </c>
    </row>
    <row r="1191" spans="1:9" ht="22.5" customHeight="1" x14ac:dyDescent="0.2">
      <c r="A1191" s="285"/>
      <c r="B1191" s="250"/>
      <c r="C1191" s="16" t="s">
        <v>130</v>
      </c>
      <c r="D1191" s="49" t="e">
        <f>#REF!</f>
        <v>#REF!</v>
      </c>
      <c r="E1191" s="49">
        <f>E1190</f>
        <v>0.3</v>
      </c>
      <c r="F1191" s="5" t="e">
        <f t="shared" si="50"/>
        <v>#REF!</v>
      </c>
      <c r="G1191" s="310"/>
      <c r="H1191" s="294"/>
      <c r="I1191" s="326"/>
    </row>
    <row r="1192" spans="1:9" ht="22.5" customHeight="1" x14ac:dyDescent="0.2">
      <c r="A1192" s="239" t="s">
        <v>133</v>
      </c>
      <c r="B1192" s="248" t="s">
        <v>120</v>
      </c>
      <c r="C1192" s="16" t="s">
        <v>130</v>
      </c>
      <c r="D1192" s="49" t="e">
        <f>#REF!</f>
        <v>#REF!</v>
      </c>
      <c r="E1192" s="49">
        <v>0.4</v>
      </c>
      <c r="F1192" s="5" t="e">
        <f t="shared" si="50"/>
        <v>#REF!</v>
      </c>
      <c r="G1192" s="310" t="e">
        <f>(F1192+F1193)*#REF!</f>
        <v>#REF!</v>
      </c>
      <c r="H1192" s="294" t="e">
        <f>G1192*#REF!</f>
        <v>#REF!</v>
      </c>
      <c r="I1192" s="326" t="e">
        <f>G1192*#REF!</f>
        <v>#REF!</v>
      </c>
    </row>
    <row r="1193" spans="1:9" ht="22.5" customHeight="1" x14ac:dyDescent="0.2">
      <c r="A1193" s="241"/>
      <c r="B1193" s="250"/>
      <c r="C1193" s="16" t="s">
        <v>130</v>
      </c>
      <c r="D1193" s="49" t="e">
        <f>#REF!</f>
        <v>#REF!</v>
      </c>
      <c r="E1193" s="49">
        <f>E1192</f>
        <v>0.4</v>
      </c>
      <c r="F1193" s="5" t="e">
        <f t="shared" si="50"/>
        <v>#REF!</v>
      </c>
      <c r="G1193" s="310"/>
      <c r="H1193" s="294"/>
      <c r="I1193" s="326"/>
    </row>
    <row r="1194" spans="1:9" ht="22.5" customHeight="1" x14ac:dyDescent="0.2">
      <c r="A1194" s="239" t="s">
        <v>134</v>
      </c>
      <c r="B1194" s="248" t="s">
        <v>379</v>
      </c>
      <c r="C1194" s="16" t="s">
        <v>130</v>
      </c>
      <c r="D1194" s="49" t="e">
        <f>#REF!</f>
        <v>#REF!</v>
      </c>
      <c r="E1194" s="49">
        <f>15/60</f>
        <v>0.25</v>
      </c>
      <c r="F1194" s="5" t="e">
        <f t="shared" si="50"/>
        <v>#REF!</v>
      </c>
      <c r="G1194" s="310" t="e">
        <f>(F1194+F1195)*#REF!</f>
        <v>#REF!</v>
      </c>
      <c r="H1194" s="294" t="e">
        <f>G1194*#REF!</f>
        <v>#REF!</v>
      </c>
      <c r="I1194" s="326" t="e">
        <f>G1194*#REF!</f>
        <v>#REF!</v>
      </c>
    </row>
    <row r="1195" spans="1:9" ht="22.5" customHeight="1" x14ac:dyDescent="0.2">
      <c r="A1195" s="241"/>
      <c r="B1195" s="250"/>
      <c r="C1195" s="16" t="s">
        <v>130</v>
      </c>
      <c r="D1195" s="49" t="e">
        <f>#REF!</f>
        <v>#REF!</v>
      </c>
      <c r="E1195" s="49">
        <f>E1194</f>
        <v>0.25</v>
      </c>
      <c r="F1195" s="5" t="e">
        <f t="shared" si="50"/>
        <v>#REF!</v>
      </c>
      <c r="G1195" s="310"/>
      <c r="H1195" s="294"/>
      <c r="I1195" s="326"/>
    </row>
    <row r="1196" spans="1:9" ht="22.5" customHeight="1" x14ac:dyDescent="0.2">
      <c r="A1196" s="239" t="s">
        <v>135</v>
      </c>
      <c r="B1196" s="248" t="s">
        <v>730</v>
      </c>
      <c r="C1196" s="16" t="s">
        <v>130</v>
      </c>
      <c r="D1196" s="49" t="e">
        <f>#REF!</f>
        <v>#REF!</v>
      </c>
      <c r="E1196" s="49">
        <v>0.2</v>
      </c>
      <c r="F1196" s="5" t="e">
        <f t="shared" si="50"/>
        <v>#REF!</v>
      </c>
      <c r="G1196" s="310" t="e">
        <f>(F1196+F1197)*#REF!</f>
        <v>#REF!</v>
      </c>
      <c r="H1196" s="294" t="e">
        <f>G1196*#REF!</f>
        <v>#REF!</v>
      </c>
      <c r="I1196" s="326" t="e">
        <f>G1196*#REF!</f>
        <v>#REF!</v>
      </c>
    </row>
    <row r="1197" spans="1:9" ht="22.5" customHeight="1" x14ac:dyDescent="0.2">
      <c r="A1197" s="241"/>
      <c r="B1197" s="250"/>
      <c r="C1197" s="16" t="s">
        <v>130</v>
      </c>
      <c r="D1197" s="49" t="e">
        <f>#REF!</f>
        <v>#REF!</v>
      </c>
      <c r="E1197" s="49">
        <f>E1196</f>
        <v>0.2</v>
      </c>
      <c r="F1197" s="5" t="e">
        <f t="shared" si="50"/>
        <v>#REF!</v>
      </c>
      <c r="G1197" s="310"/>
      <c r="H1197" s="294"/>
      <c r="I1197" s="326"/>
    </row>
    <row r="1198" spans="1:9" ht="22.5" customHeight="1" x14ac:dyDescent="0.2">
      <c r="A1198" s="239" t="s">
        <v>136</v>
      </c>
      <c r="B1198" s="248" t="s">
        <v>730</v>
      </c>
      <c r="C1198" s="16" t="s">
        <v>130</v>
      </c>
      <c r="D1198" s="49" t="e">
        <f>#REF!</f>
        <v>#REF!</v>
      </c>
      <c r="E1198" s="49">
        <v>0.2</v>
      </c>
      <c r="F1198" s="5" t="e">
        <f t="shared" si="50"/>
        <v>#REF!</v>
      </c>
      <c r="G1198" s="310" t="e">
        <f>(F1198+F1199)*#REF!</f>
        <v>#REF!</v>
      </c>
      <c r="H1198" s="294" t="e">
        <f>G1198*#REF!</f>
        <v>#REF!</v>
      </c>
      <c r="I1198" s="326" t="e">
        <f>G1198*#REF!</f>
        <v>#REF!</v>
      </c>
    </row>
    <row r="1199" spans="1:9" ht="22.5" customHeight="1" x14ac:dyDescent="0.2">
      <c r="A1199" s="241"/>
      <c r="B1199" s="250"/>
      <c r="C1199" s="16" t="s">
        <v>130</v>
      </c>
      <c r="D1199" s="49" t="e">
        <f>#REF!</f>
        <v>#REF!</v>
      </c>
      <c r="E1199" s="49">
        <f>E1198</f>
        <v>0.2</v>
      </c>
      <c r="F1199" s="5" t="e">
        <f t="shared" si="50"/>
        <v>#REF!</v>
      </c>
      <c r="G1199" s="310"/>
      <c r="H1199" s="294"/>
      <c r="I1199" s="326"/>
    </row>
    <row r="1200" spans="1:9" ht="22.5" customHeight="1" x14ac:dyDescent="0.2">
      <c r="A1200" s="239" t="s">
        <v>137</v>
      </c>
      <c r="B1200" s="248" t="s">
        <v>730</v>
      </c>
      <c r="C1200" s="16" t="s">
        <v>130</v>
      </c>
      <c r="D1200" s="49" t="e">
        <f>#REF!</f>
        <v>#REF!</v>
      </c>
      <c r="E1200" s="49">
        <v>0.2</v>
      </c>
      <c r="F1200" s="5" t="e">
        <f t="shared" si="50"/>
        <v>#REF!</v>
      </c>
      <c r="G1200" s="310" t="e">
        <f>(F1200+F1201)*#REF!</f>
        <v>#REF!</v>
      </c>
      <c r="H1200" s="294" t="e">
        <f>G1200*#REF!</f>
        <v>#REF!</v>
      </c>
      <c r="I1200" s="326" t="e">
        <f>G1200*#REF!</f>
        <v>#REF!</v>
      </c>
    </row>
    <row r="1201" spans="1:9" ht="22.5" customHeight="1" x14ac:dyDescent="0.2">
      <c r="A1201" s="241"/>
      <c r="B1201" s="250"/>
      <c r="C1201" s="16" t="s">
        <v>130</v>
      </c>
      <c r="D1201" s="49" t="e">
        <f>#REF!</f>
        <v>#REF!</v>
      </c>
      <c r="E1201" s="49">
        <f>E1200</f>
        <v>0.2</v>
      </c>
      <c r="F1201" s="5" t="e">
        <f t="shared" si="50"/>
        <v>#REF!</v>
      </c>
      <c r="G1201" s="310"/>
      <c r="H1201" s="294"/>
      <c r="I1201" s="326"/>
    </row>
    <row r="1202" spans="1:9" ht="22.5" customHeight="1" x14ac:dyDescent="0.2">
      <c r="A1202" s="239" t="s">
        <v>138</v>
      </c>
      <c r="B1202" s="248" t="s">
        <v>730</v>
      </c>
      <c r="C1202" s="16" t="s">
        <v>130</v>
      </c>
      <c r="D1202" s="49" t="e">
        <f>#REF!</f>
        <v>#REF!</v>
      </c>
      <c r="E1202" s="49">
        <f>5/60</f>
        <v>0.08</v>
      </c>
      <c r="F1202" s="5" t="e">
        <f t="shared" si="50"/>
        <v>#REF!</v>
      </c>
      <c r="G1202" s="310" t="e">
        <f>(F1202+F1203)*#REF!</f>
        <v>#REF!</v>
      </c>
      <c r="H1202" s="294" t="e">
        <f>G1202*#REF!</f>
        <v>#REF!</v>
      </c>
      <c r="I1202" s="326" t="e">
        <f>G1202*#REF!</f>
        <v>#REF!</v>
      </c>
    </row>
    <row r="1203" spans="1:9" ht="22.5" customHeight="1" x14ac:dyDescent="0.2">
      <c r="A1203" s="241"/>
      <c r="B1203" s="250"/>
      <c r="C1203" s="16" t="s">
        <v>130</v>
      </c>
      <c r="D1203" s="49" t="e">
        <f>#REF!</f>
        <v>#REF!</v>
      </c>
      <c r="E1203" s="49">
        <f>E1202</f>
        <v>0.08</v>
      </c>
      <c r="F1203" s="5" t="e">
        <f t="shared" si="50"/>
        <v>#REF!</v>
      </c>
      <c r="G1203" s="310"/>
      <c r="H1203" s="294"/>
      <c r="I1203" s="326"/>
    </row>
    <row r="1204" spans="1:9" ht="22.5" customHeight="1" x14ac:dyDescent="0.2">
      <c r="A1204" s="239" t="s">
        <v>139</v>
      </c>
      <c r="B1204" s="248" t="s">
        <v>1032</v>
      </c>
      <c r="C1204" s="16" t="s">
        <v>130</v>
      </c>
      <c r="D1204" s="49" t="e">
        <f>#REF!</f>
        <v>#REF!</v>
      </c>
      <c r="E1204" s="49">
        <v>0.2</v>
      </c>
      <c r="F1204" s="5" t="e">
        <f t="shared" si="50"/>
        <v>#REF!</v>
      </c>
      <c r="G1204" s="310" t="e">
        <f>(F1204+F1205)*#REF!</f>
        <v>#REF!</v>
      </c>
      <c r="H1204" s="294" t="e">
        <f>G1204*#REF!</f>
        <v>#REF!</v>
      </c>
      <c r="I1204" s="326" t="e">
        <f>G1204*#REF!</f>
        <v>#REF!</v>
      </c>
    </row>
    <row r="1205" spans="1:9" ht="22.5" customHeight="1" x14ac:dyDescent="0.2">
      <c r="A1205" s="241"/>
      <c r="B1205" s="250"/>
      <c r="C1205" s="16" t="s">
        <v>130</v>
      </c>
      <c r="D1205" s="49" t="e">
        <f>#REF!</f>
        <v>#REF!</v>
      </c>
      <c r="E1205" s="49">
        <f>E1204</f>
        <v>0.2</v>
      </c>
      <c r="F1205" s="5" t="e">
        <f t="shared" si="50"/>
        <v>#REF!</v>
      </c>
      <c r="G1205" s="310"/>
      <c r="H1205" s="294"/>
      <c r="I1205" s="326"/>
    </row>
    <row r="1206" spans="1:9" ht="22.5" customHeight="1" x14ac:dyDescent="0.2">
      <c r="A1206" s="239" t="s">
        <v>569</v>
      </c>
      <c r="B1206" s="248" t="s">
        <v>379</v>
      </c>
      <c r="C1206" s="16" t="s">
        <v>130</v>
      </c>
      <c r="D1206" s="49" t="e">
        <f>#REF!</f>
        <v>#REF!</v>
      </c>
      <c r="E1206" s="49">
        <f>15/60</f>
        <v>0.25</v>
      </c>
      <c r="F1206" s="5" t="e">
        <f t="shared" si="50"/>
        <v>#REF!</v>
      </c>
      <c r="G1206" s="310" t="e">
        <f>(F1206+F1207)*#REF!</f>
        <v>#REF!</v>
      </c>
      <c r="H1206" s="294" t="e">
        <f>G1206*#REF!</f>
        <v>#REF!</v>
      </c>
      <c r="I1206" s="326" t="e">
        <f>G1206*#REF!</f>
        <v>#REF!</v>
      </c>
    </row>
    <row r="1207" spans="1:9" ht="22.5" customHeight="1" x14ac:dyDescent="0.2">
      <c r="A1207" s="241"/>
      <c r="B1207" s="250"/>
      <c r="C1207" s="16" t="s">
        <v>130</v>
      </c>
      <c r="D1207" s="49" t="e">
        <f>#REF!</f>
        <v>#REF!</v>
      </c>
      <c r="E1207" s="49">
        <f>E1206</f>
        <v>0.25</v>
      </c>
      <c r="F1207" s="5" t="e">
        <f t="shared" si="50"/>
        <v>#REF!</v>
      </c>
      <c r="G1207" s="310"/>
      <c r="H1207" s="294"/>
      <c r="I1207" s="326"/>
    </row>
    <row r="1208" spans="1:9" ht="22.5" customHeight="1" x14ac:dyDescent="0.2">
      <c r="A1208" s="239" t="s">
        <v>570</v>
      </c>
      <c r="B1208" s="248" t="s">
        <v>379</v>
      </c>
      <c r="C1208" s="16" t="s">
        <v>130</v>
      </c>
      <c r="D1208" s="49" t="e">
        <f>#REF!</f>
        <v>#REF!</v>
      </c>
      <c r="E1208" s="49">
        <v>0.4</v>
      </c>
      <c r="F1208" s="5" t="e">
        <f t="shared" si="50"/>
        <v>#REF!</v>
      </c>
      <c r="G1208" s="310" t="e">
        <f>(F1208+F1209)*#REF!</f>
        <v>#REF!</v>
      </c>
      <c r="H1208" s="294" t="e">
        <f>G1208*#REF!</f>
        <v>#REF!</v>
      </c>
      <c r="I1208" s="326" t="e">
        <f>G1208*#REF!</f>
        <v>#REF!</v>
      </c>
    </row>
    <row r="1209" spans="1:9" ht="22.5" customHeight="1" x14ac:dyDescent="0.2">
      <c r="A1209" s="241"/>
      <c r="B1209" s="250"/>
      <c r="C1209" s="16" t="s">
        <v>130</v>
      </c>
      <c r="D1209" s="49" t="e">
        <f>#REF!</f>
        <v>#REF!</v>
      </c>
      <c r="E1209" s="49">
        <f>E1208</f>
        <v>0.4</v>
      </c>
      <c r="F1209" s="5" t="e">
        <f t="shared" si="50"/>
        <v>#REF!</v>
      </c>
      <c r="G1209" s="310"/>
      <c r="H1209" s="294"/>
      <c r="I1209" s="326"/>
    </row>
    <row r="1210" spans="1:9" ht="22.5" customHeight="1" x14ac:dyDescent="0.2">
      <c r="A1210" s="239" t="s">
        <v>83</v>
      </c>
      <c r="B1210" s="248" t="s">
        <v>379</v>
      </c>
      <c r="C1210" s="16" t="s">
        <v>130</v>
      </c>
      <c r="D1210" s="49" t="e">
        <f>#REF!</f>
        <v>#REF!</v>
      </c>
      <c r="E1210" s="49">
        <f>15/60</f>
        <v>0.25</v>
      </c>
      <c r="F1210" s="5" t="e">
        <f t="shared" si="50"/>
        <v>#REF!</v>
      </c>
      <c r="G1210" s="310" t="e">
        <f>(F1210+F1211)*#REF!</f>
        <v>#REF!</v>
      </c>
      <c r="H1210" s="294" t="e">
        <f>G1210*#REF!</f>
        <v>#REF!</v>
      </c>
      <c r="I1210" s="326" t="e">
        <f>G1210*#REF!</f>
        <v>#REF!</v>
      </c>
    </row>
    <row r="1211" spans="1:9" ht="22.5" customHeight="1" x14ac:dyDescent="0.2">
      <c r="A1211" s="241"/>
      <c r="B1211" s="250"/>
      <c r="C1211" s="16" t="s">
        <v>130</v>
      </c>
      <c r="D1211" s="49" t="e">
        <f>#REF!</f>
        <v>#REF!</v>
      </c>
      <c r="E1211" s="49">
        <f>E1210</f>
        <v>0.25</v>
      </c>
      <c r="F1211" s="5" t="e">
        <f t="shared" si="50"/>
        <v>#REF!</v>
      </c>
      <c r="G1211" s="310"/>
      <c r="H1211" s="294"/>
      <c r="I1211" s="326"/>
    </row>
    <row r="1212" spans="1:9" ht="22.5" customHeight="1" x14ac:dyDescent="0.2">
      <c r="A1212" s="239" t="s">
        <v>255</v>
      </c>
      <c r="B1212" s="248" t="s">
        <v>256</v>
      </c>
      <c r="C1212" s="16" t="s">
        <v>130</v>
      </c>
      <c r="D1212" s="49" t="e">
        <f>#REF!</f>
        <v>#REF!</v>
      </c>
      <c r="E1212" s="49">
        <f>60/60</f>
        <v>1</v>
      </c>
      <c r="F1212" s="5" t="e">
        <f t="shared" si="50"/>
        <v>#REF!</v>
      </c>
      <c r="G1212" s="310" t="e">
        <f>(F1212+F1213)*#REF!</f>
        <v>#REF!</v>
      </c>
      <c r="H1212" s="294" t="e">
        <f>G1212*#REF!</f>
        <v>#REF!</v>
      </c>
      <c r="I1212" s="326" t="e">
        <f>G1212*#REF!</f>
        <v>#REF!</v>
      </c>
    </row>
    <row r="1213" spans="1:9" ht="22.5" customHeight="1" x14ac:dyDescent="0.2">
      <c r="A1213" s="241"/>
      <c r="B1213" s="250"/>
      <c r="C1213" s="16" t="s">
        <v>130</v>
      </c>
      <c r="D1213" s="49" t="e">
        <f>#REF!</f>
        <v>#REF!</v>
      </c>
      <c r="E1213" s="49">
        <f>E1212</f>
        <v>1</v>
      </c>
      <c r="F1213" s="5" t="e">
        <f t="shared" si="50"/>
        <v>#REF!</v>
      </c>
      <c r="G1213" s="310"/>
      <c r="H1213" s="294"/>
      <c r="I1213" s="326"/>
    </row>
    <row r="1214" spans="1:9" ht="22.5" customHeight="1" x14ac:dyDescent="0.2">
      <c r="A1214" s="239" t="s">
        <v>257</v>
      </c>
      <c r="B1214" s="248" t="s">
        <v>730</v>
      </c>
      <c r="C1214" s="16" t="s">
        <v>130</v>
      </c>
      <c r="D1214" s="49" t="e">
        <f>#REF!</f>
        <v>#REF!</v>
      </c>
      <c r="E1214" s="49">
        <v>0.2</v>
      </c>
      <c r="F1214" s="5" t="e">
        <f t="shared" si="50"/>
        <v>#REF!</v>
      </c>
      <c r="G1214" s="310" t="e">
        <f>(F1214+F1215)*#REF!</f>
        <v>#REF!</v>
      </c>
      <c r="H1214" s="294" t="e">
        <f>G1214*#REF!</f>
        <v>#REF!</v>
      </c>
      <c r="I1214" s="326" t="e">
        <f>G1214*#REF!</f>
        <v>#REF!</v>
      </c>
    </row>
    <row r="1215" spans="1:9" ht="22.5" customHeight="1" x14ac:dyDescent="0.2">
      <c r="A1215" s="241"/>
      <c r="B1215" s="250"/>
      <c r="C1215" s="16" t="s">
        <v>130</v>
      </c>
      <c r="D1215" s="49" t="e">
        <f>#REF!</f>
        <v>#REF!</v>
      </c>
      <c r="E1215" s="49">
        <f>E1214</f>
        <v>0.2</v>
      </c>
      <c r="F1215" s="5" t="e">
        <f t="shared" si="50"/>
        <v>#REF!</v>
      </c>
      <c r="G1215" s="310"/>
      <c r="H1215" s="294"/>
      <c r="I1215" s="326"/>
    </row>
    <row r="1216" spans="1:9" ht="26.25" customHeight="1" x14ac:dyDescent="0.2">
      <c r="A1216" s="1" t="s">
        <v>421</v>
      </c>
    </row>
    <row r="1217" spans="1:9" ht="15.75" customHeight="1" x14ac:dyDescent="0.2">
      <c r="A1217" s="239" t="s">
        <v>759</v>
      </c>
      <c r="B1217" s="248" t="s">
        <v>295</v>
      </c>
      <c r="C1217" s="16" t="s">
        <v>1060</v>
      </c>
      <c r="D1217" s="49" t="e">
        <f>#REF!</f>
        <v>#REF!</v>
      </c>
      <c r="E1217" s="5">
        <v>3.5</v>
      </c>
      <c r="F1217" s="5" t="e">
        <f>D1217*E1217</f>
        <v>#REF!</v>
      </c>
      <c r="G1217" s="311" t="e">
        <f>(F1217+F1218+F1219)*#REF!</f>
        <v>#REF!</v>
      </c>
      <c r="H1217" s="313" t="e">
        <f>G1217*#REF!</f>
        <v>#REF!</v>
      </c>
      <c r="I1217" s="324" t="e">
        <f>G1217*#REF!</f>
        <v>#REF!</v>
      </c>
    </row>
    <row r="1218" spans="1:9" ht="15.75" customHeight="1" x14ac:dyDescent="0.2">
      <c r="A1218" s="240"/>
      <c r="B1218" s="249"/>
      <c r="C1218" s="50" t="s">
        <v>589</v>
      </c>
      <c r="D1218" s="5" t="e">
        <f>#REF!</f>
        <v>#REF!</v>
      </c>
      <c r="E1218" s="5">
        <f>E1217</f>
        <v>3.5</v>
      </c>
      <c r="F1218" s="5" t="e">
        <f>D1218*E1218</f>
        <v>#REF!</v>
      </c>
      <c r="G1218" s="332"/>
      <c r="H1218" s="314"/>
      <c r="I1218" s="325"/>
    </row>
    <row r="1219" spans="1:9" ht="15.75" customHeight="1" x14ac:dyDescent="0.2">
      <c r="A1219" s="241"/>
      <c r="B1219" s="250"/>
      <c r="C1219" s="52" t="s">
        <v>75</v>
      </c>
      <c r="D1219" s="27" t="e">
        <f>#REF!</f>
        <v>#REF!</v>
      </c>
      <c r="E1219" s="27">
        <f>E1217</f>
        <v>3.5</v>
      </c>
      <c r="F1219" s="27" t="e">
        <f>D1219*E1219</f>
        <v>#REF!</v>
      </c>
      <c r="G1219" s="312"/>
      <c r="H1219" s="315"/>
      <c r="I1219" s="331"/>
    </row>
    <row r="1220" spans="1:9" ht="28.5" customHeight="1" x14ac:dyDescent="0.2">
      <c r="A1220" s="259" t="s">
        <v>816</v>
      </c>
      <c r="B1220" s="276"/>
      <c r="C1220" s="95"/>
      <c r="D1220" s="15"/>
      <c r="E1220" s="15"/>
      <c r="F1220" s="15"/>
      <c r="G1220" s="14"/>
      <c r="H1220" s="146"/>
      <c r="I1220" s="146"/>
    </row>
    <row r="1221" spans="1:9" ht="17.25" customHeight="1" x14ac:dyDescent="0.2">
      <c r="A1221" s="239" t="s">
        <v>760</v>
      </c>
      <c r="B1221" s="248" t="s">
        <v>295</v>
      </c>
      <c r="C1221" s="96" t="s">
        <v>1060</v>
      </c>
      <c r="D1221" s="10" t="e">
        <f>#REF!</f>
        <v>#REF!</v>
      </c>
      <c r="E1221" s="31">
        <v>4</v>
      </c>
      <c r="F1221" s="31" t="e">
        <f>D1221*E1221</f>
        <v>#REF!</v>
      </c>
      <c r="G1221" s="311" t="e">
        <f>(F1221+F1222+F1223)*#REF!</f>
        <v>#REF!</v>
      </c>
      <c r="H1221" s="313" t="e">
        <f>G1221*#REF!</f>
        <v>#REF!</v>
      </c>
      <c r="I1221" s="324" t="e">
        <f>G1221*#REF!</f>
        <v>#REF!</v>
      </c>
    </row>
    <row r="1222" spans="1:9" ht="17.25" customHeight="1" x14ac:dyDescent="0.2">
      <c r="A1222" s="240"/>
      <c r="B1222" s="249"/>
      <c r="C1222" s="50" t="s">
        <v>589</v>
      </c>
      <c r="D1222" s="5" t="e">
        <f>#REF!</f>
        <v>#REF!</v>
      </c>
      <c r="E1222" s="5">
        <f>E1221</f>
        <v>4</v>
      </c>
      <c r="F1222" s="5" t="e">
        <f>D1222*E1222</f>
        <v>#REF!</v>
      </c>
      <c r="G1222" s="332"/>
      <c r="H1222" s="314"/>
      <c r="I1222" s="325"/>
    </row>
    <row r="1223" spans="1:9" ht="17.25" customHeight="1" x14ac:dyDescent="0.2">
      <c r="A1223" s="241"/>
      <c r="B1223" s="250"/>
      <c r="C1223" s="52" t="s">
        <v>75</v>
      </c>
      <c r="D1223" s="27" t="e">
        <f>#REF!</f>
        <v>#REF!</v>
      </c>
      <c r="E1223" s="27">
        <f>E1221</f>
        <v>4</v>
      </c>
      <c r="F1223" s="27" t="e">
        <f>D1223*E1223</f>
        <v>#REF!</v>
      </c>
      <c r="G1223" s="312"/>
      <c r="H1223" s="315"/>
      <c r="I1223" s="331"/>
    </row>
    <row r="1224" spans="1:9" ht="29.25" customHeight="1" x14ac:dyDescent="0.2">
      <c r="A1224" s="259" t="s">
        <v>816</v>
      </c>
      <c r="B1224" s="276"/>
      <c r="C1224" s="95"/>
      <c r="D1224" s="15"/>
      <c r="E1224" s="15"/>
      <c r="F1224" s="15"/>
      <c r="G1224" s="14"/>
      <c r="H1224" s="146"/>
      <c r="I1224" s="146"/>
    </row>
    <row r="1225" spans="1:9" ht="17.25" customHeight="1" x14ac:dyDescent="0.2">
      <c r="A1225" s="239" t="s">
        <v>1001</v>
      </c>
      <c r="B1225" s="248" t="s">
        <v>295</v>
      </c>
      <c r="C1225" s="96" t="s">
        <v>1060</v>
      </c>
      <c r="D1225" s="10" t="e">
        <f>#REF!</f>
        <v>#REF!</v>
      </c>
      <c r="E1225" s="31">
        <f>6*2/3</f>
        <v>4</v>
      </c>
      <c r="F1225" s="31" t="e">
        <f t="shared" ref="F1225:F1241" si="51">D1225*E1225</f>
        <v>#REF!</v>
      </c>
      <c r="G1225" s="311" t="e">
        <f>(F1225+F1226+F1227)*#REF!</f>
        <v>#REF!</v>
      </c>
      <c r="H1225" s="313" t="e">
        <f>G1225*#REF!</f>
        <v>#REF!</v>
      </c>
      <c r="I1225" s="324" t="e">
        <f>G1225*#REF!</f>
        <v>#REF!</v>
      </c>
    </row>
    <row r="1226" spans="1:9" ht="17.25" customHeight="1" x14ac:dyDescent="0.2">
      <c r="A1226" s="240"/>
      <c r="B1226" s="249"/>
      <c r="C1226" s="50" t="s">
        <v>589</v>
      </c>
      <c r="D1226" s="5" t="e">
        <f>#REF!</f>
        <v>#REF!</v>
      </c>
      <c r="E1226" s="5">
        <f>E1225</f>
        <v>4</v>
      </c>
      <c r="F1226" s="5" t="e">
        <f t="shared" si="51"/>
        <v>#REF!</v>
      </c>
      <c r="G1226" s="332"/>
      <c r="H1226" s="314"/>
      <c r="I1226" s="325"/>
    </row>
    <row r="1227" spans="1:9" ht="17.25" customHeight="1" x14ac:dyDescent="0.2">
      <c r="A1227" s="241"/>
      <c r="B1227" s="250"/>
      <c r="C1227" s="50" t="s">
        <v>75</v>
      </c>
      <c r="D1227" s="5" t="e">
        <f>#REF!</f>
        <v>#REF!</v>
      </c>
      <c r="E1227" s="5">
        <f>E1225</f>
        <v>4</v>
      </c>
      <c r="F1227" s="5" t="e">
        <f t="shared" si="51"/>
        <v>#REF!</v>
      </c>
      <c r="G1227" s="312"/>
      <c r="H1227" s="315"/>
      <c r="I1227" s="331"/>
    </row>
    <row r="1228" spans="1:9" ht="18" customHeight="1" x14ac:dyDescent="0.2">
      <c r="A1228" s="239" t="s">
        <v>533</v>
      </c>
      <c r="B1228" s="248" t="s">
        <v>590</v>
      </c>
      <c r="C1228" s="16" t="s">
        <v>1060</v>
      </c>
      <c r="D1228" s="49" t="e">
        <f>#REF!</f>
        <v>#REF!</v>
      </c>
      <c r="E1228" s="49">
        <v>1.75</v>
      </c>
      <c r="F1228" s="5" t="e">
        <f t="shared" si="51"/>
        <v>#REF!</v>
      </c>
      <c r="G1228" s="311" t="e">
        <f>(F1228+F1229)*#REF!</f>
        <v>#REF!</v>
      </c>
      <c r="H1228" s="313" t="e">
        <f>G1228*#REF!</f>
        <v>#REF!</v>
      </c>
      <c r="I1228" s="324" t="e">
        <f>G1228*#REF!</f>
        <v>#REF!</v>
      </c>
    </row>
    <row r="1229" spans="1:9" ht="18" customHeight="1" x14ac:dyDescent="0.2">
      <c r="A1229" s="241"/>
      <c r="B1229" s="250"/>
      <c r="C1229" s="16" t="s">
        <v>589</v>
      </c>
      <c r="D1229" s="49" t="e">
        <f>#REF!</f>
        <v>#REF!</v>
      </c>
      <c r="E1229" s="49">
        <f>E1228</f>
        <v>1.75</v>
      </c>
      <c r="F1229" s="5" t="e">
        <f t="shared" si="51"/>
        <v>#REF!</v>
      </c>
      <c r="G1229" s="312"/>
      <c r="H1229" s="315"/>
      <c r="I1229" s="331"/>
    </row>
    <row r="1230" spans="1:9" ht="14.25" customHeight="1" x14ac:dyDescent="0.2">
      <c r="A1230" s="242" t="s">
        <v>534</v>
      </c>
      <c r="B1230" s="248" t="s">
        <v>590</v>
      </c>
      <c r="C1230" s="16" t="s">
        <v>1060</v>
      </c>
      <c r="D1230" s="49" t="e">
        <f>#REF!</f>
        <v>#REF!</v>
      </c>
      <c r="E1230" s="49">
        <v>2</v>
      </c>
      <c r="F1230" s="5" t="e">
        <f t="shared" si="51"/>
        <v>#REF!</v>
      </c>
      <c r="G1230" s="311" t="e">
        <f>(F1230+F1231)*#REF!</f>
        <v>#REF!</v>
      </c>
      <c r="H1230" s="313" t="e">
        <f>G1230*#REF!</f>
        <v>#REF!</v>
      </c>
      <c r="I1230" s="324" t="e">
        <f>G1230*#REF!</f>
        <v>#REF!</v>
      </c>
    </row>
    <row r="1231" spans="1:9" ht="14.25" customHeight="1" x14ac:dyDescent="0.2">
      <c r="A1231" s="242"/>
      <c r="B1231" s="250"/>
      <c r="C1231" s="16" t="s">
        <v>589</v>
      </c>
      <c r="D1231" s="49" t="e">
        <f>#REF!</f>
        <v>#REF!</v>
      </c>
      <c r="E1231" s="49">
        <v>2</v>
      </c>
      <c r="F1231" s="5" t="e">
        <f t="shared" si="51"/>
        <v>#REF!</v>
      </c>
      <c r="G1231" s="312"/>
      <c r="H1231" s="315"/>
      <c r="I1231" s="331"/>
    </row>
    <row r="1232" spans="1:9" ht="14.25" customHeight="1" x14ac:dyDescent="0.2">
      <c r="A1232" s="242" t="s">
        <v>535</v>
      </c>
      <c r="B1232" s="248" t="s">
        <v>590</v>
      </c>
      <c r="C1232" s="16" t="s">
        <v>1060</v>
      </c>
      <c r="D1232" s="49" t="e">
        <f>#REF!</f>
        <v>#REF!</v>
      </c>
      <c r="E1232" s="49">
        <v>4</v>
      </c>
      <c r="F1232" s="5" t="e">
        <f t="shared" si="51"/>
        <v>#REF!</v>
      </c>
      <c r="G1232" s="311" t="e">
        <f>(F1232+F1233)*#REF!</f>
        <v>#REF!</v>
      </c>
      <c r="H1232" s="313" t="e">
        <f>G1232*#REF!</f>
        <v>#REF!</v>
      </c>
      <c r="I1232" s="324" t="e">
        <f>G1232*#REF!</f>
        <v>#REF!</v>
      </c>
    </row>
    <row r="1233" spans="1:9" ht="14.25" customHeight="1" x14ac:dyDescent="0.2">
      <c r="A1233" s="242"/>
      <c r="B1233" s="250"/>
      <c r="C1233" s="16" t="s">
        <v>589</v>
      </c>
      <c r="D1233" s="49" t="e">
        <f>#REF!</f>
        <v>#REF!</v>
      </c>
      <c r="E1233" s="49">
        <v>4</v>
      </c>
      <c r="F1233" s="5" t="e">
        <f t="shared" si="51"/>
        <v>#REF!</v>
      </c>
      <c r="G1233" s="312"/>
      <c r="H1233" s="315"/>
      <c r="I1233" s="331"/>
    </row>
    <row r="1234" spans="1:9" ht="14.25" customHeight="1" x14ac:dyDescent="0.2">
      <c r="A1234" s="242" t="s">
        <v>33</v>
      </c>
      <c r="B1234" s="248" t="s">
        <v>590</v>
      </c>
      <c r="C1234" s="16" t="s">
        <v>1060</v>
      </c>
      <c r="D1234" s="49" t="e">
        <f>#REF!</f>
        <v>#REF!</v>
      </c>
      <c r="E1234" s="49">
        <v>6</v>
      </c>
      <c r="F1234" s="5" t="e">
        <f t="shared" si="51"/>
        <v>#REF!</v>
      </c>
      <c r="G1234" s="311" t="e">
        <f>(F1234+F1235)*#REF!</f>
        <v>#REF!</v>
      </c>
      <c r="H1234" s="313" t="e">
        <f>G1234*#REF!</f>
        <v>#REF!</v>
      </c>
      <c r="I1234" s="324" t="e">
        <f>G1234*#REF!</f>
        <v>#REF!</v>
      </c>
    </row>
    <row r="1235" spans="1:9" ht="14.25" customHeight="1" x14ac:dyDescent="0.2">
      <c r="A1235" s="242"/>
      <c r="B1235" s="250"/>
      <c r="C1235" s="16" t="s">
        <v>589</v>
      </c>
      <c r="D1235" s="49" t="e">
        <f>#REF!</f>
        <v>#REF!</v>
      </c>
      <c r="E1235" s="49">
        <v>6</v>
      </c>
      <c r="F1235" s="5" t="e">
        <f t="shared" si="51"/>
        <v>#REF!</v>
      </c>
      <c r="G1235" s="312"/>
      <c r="H1235" s="315"/>
      <c r="I1235" s="331"/>
    </row>
    <row r="1236" spans="1:9" ht="14.25" customHeight="1" x14ac:dyDescent="0.2">
      <c r="A1236" s="242" t="s">
        <v>536</v>
      </c>
      <c r="B1236" s="248" t="s">
        <v>590</v>
      </c>
      <c r="C1236" s="16" t="s">
        <v>1060</v>
      </c>
      <c r="D1236" s="49" t="e">
        <f>#REF!</f>
        <v>#REF!</v>
      </c>
      <c r="E1236" s="49">
        <v>8</v>
      </c>
      <c r="F1236" s="5" t="e">
        <f t="shared" si="51"/>
        <v>#REF!</v>
      </c>
      <c r="G1236" s="311" t="e">
        <f>(F1236+F1237)*#REF!</f>
        <v>#REF!</v>
      </c>
      <c r="H1236" s="313" t="e">
        <f>G1236*#REF!</f>
        <v>#REF!</v>
      </c>
      <c r="I1236" s="324" t="e">
        <f>G1236*#REF!</f>
        <v>#REF!</v>
      </c>
    </row>
    <row r="1237" spans="1:9" ht="14.25" customHeight="1" x14ac:dyDescent="0.2">
      <c r="A1237" s="242"/>
      <c r="B1237" s="250"/>
      <c r="C1237" s="16" t="s">
        <v>589</v>
      </c>
      <c r="D1237" s="49" t="e">
        <f>#REF!</f>
        <v>#REF!</v>
      </c>
      <c r="E1237" s="49">
        <v>8</v>
      </c>
      <c r="F1237" s="5" t="e">
        <f t="shared" si="51"/>
        <v>#REF!</v>
      </c>
      <c r="G1237" s="312"/>
      <c r="H1237" s="315"/>
      <c r="I1237" s="331"/>
    </row>
    <row r="1238" spans="1:9" ht="14.25" customHeight="1" x14ac:dyDescent="0.2">
      <c r="A1238" s="242" t="s">
        <v>537</v>
      </c>
      <c r="B1238" s="248" t="s">
        <v>590</v>
      </c>
      <c r="C1238" s="16" t="s">
        <v>1060</v>
      </c>
      <c r="D1238" s="49" t="e">
        <f>#REF!</f>
        <v>#REF!</v>
      </c>
      <c r="E1238" s="49">
        <v>10</v>
      </c>
      <c r="F1238" s="5" t="e">
        <f t="shared" si="51"/>
        <v>#REF!</v>
      </c>
      <c r="G1238" s="311" t="e">
        <f>(F1238+F1239)*#REF!</f>
        <v>#REF!</v>
      </c>
      <c r="H1238" s="313" t="e">
        <f>G1238*#REF!</f>
        <v>#REF!</v>
      </c>
      <c r="I1238" s="324" t="e">
        <f>G1238*#REF!</f>
        <v>#REF!</v>
      </c>
    </row>
    <row r="1239" spans="1:9" ht="14.25" customHeight="1" x14ac:dyDescent="0.2">
      <c r="A1239" s="242"/>
      <c r="B1239" s="250"/>
      <c r="C1239" s="16" t="s">
        <v>589</v>
      </c>
      <c r="D1239" s="49" t="e">
        <f>#REF!</f>
        <v>#REF!</v>
      </c>
      <c r="E1239" s="49">
        <v>10</v>
      </c>
      <c r="F1239" s="5" t="e">
        <f t="shared" si="51"/>
        <v>#REF!</v>
      </c>
      <c r="G1239" s="312"/>
      <c r="H1239" s="315"/>
      <c r="I1239" s="331"/>
    </row>
    <row r="1240" spans="1:9" ht="14.25" customHeight="1" x14ac:dyDescent="0.2">
      <c r="A1240" s="242" t="s">
        <v>538</v>
      </c>
      <c r="B1240" s="248" t="s">
        <v>590</v>
      </c>
      <c r="C1240" s="16" t="s">
        <v>1060</v>
      </c>
      <c r="D1240" s="49" t="e">
        <f>#REF!</f>
        <v>#REF!</v>
      </c>
      <c r="E1240" s="49">
        <v>14</v>
      </c>
      <c r="F1240" s="5" t="e">
        <f t="shared" si="51"/>
        <v>#REF!</v>
      </c>
      <c r="G1240" s="311" t="e">
        <f>(F1240+F1241)*#REF!</f>
        <v>#REF!</v>
      </c>
      <c r="H1240" s="313" t="e">
        <f>G1240*#REF!</f>
        <v>#REF!</v>
      </c>
      <c r="I1240" s="324" t="e">
        <f>G1240*#REF!</f>
        <v>#REF!</v>
      </c>
    </row>
    <row r="1241" spans="1:9" ht="14.25" customHeight="1" x14ac:dyDescent="0.2">
      <c r="A1241" s="242"/>
      <c r="B1241" s="250"/>
      <c r="C1241" s="16" t="s">
        <v>589</v>
      </c>
      <c r="D1241" s="49" t="e">
        <f>#REF!</f>
        <v>#REF!</v>
      </c>
      <c r="E1241" s="49">
        <v>14</v>
      </c>
      <c r="F1241" s="5" t="e">
        <f t="shared" si="51"/>
        <v>#REF!</v>
      </c>
      <c r="G1241" s="312"/>
      <c r="H1241" s="315"/>
      <c r="I1241" s="331"/>
    </row>
    <row r="1242" spans="1:9" ht="36" customHeight="1" x14ac:dyDescent="0.2">
      <c r="A1242" s="33" t="s">
        <v>1002</v>
      </c>
      <c r="B1242" s="6" t="s">
        <v>101</v>
      </c>
      <c r="C1242" s="16"/>
      <c r="D1242" s="49"/>
      <c r="E1242" s="49"/>
      <c r="F1242" s="5"/>
      <c r="G1242" s="5"/>
      <c r="H1242" s="148"/>
      <c r="I1242" s="132"/>
    </row>
    <row r="1243" spans="1:9" ht="27" customHeight="1" x14ac:dyDescent="0.2">
      <c r="A1243" s="32" t="s">
        <v>1003</v>
      </c>
      <c r="B1243" s="6" t="s">
        <v>101</v>
      </c>
      <c r="C1243" s="16" t="s">
        <v>1047</v>
      </c>
      <c r="D1243" s="49" t="e">
        <f>#REF!</f>
        <v>#REF!</v>
      </c>
      <c r="E1243" s="5">
        <v>0.6</v>
      </c>
      <c r="F1243" s="5" t="e">
        <f>D1243*E1243</f>
        <v>#REF!</v>
      </c>
      <c r="G1243" s="27" t="e">
        <f>(F1243)*#REF!</f>
        <v>#REF!</v>
      </c>
      <c r="H1243" s="133" t="e">
        <f>G1243*#REF!</f>
        <v>#REF!</v>
      </c>
      <c r="I1243" s="134" t="e">
        <f>G1243*#REF!</f>
        <v>#REF!</v>
      </c>
    </row>
    <row r="1244" spans="1:9" ht="27" customHeight="1" x14ac:dyDescent="0.2">
      <c r="A1244" s="32" t="s">
        <v>539</v>
      </c>
      <c r="B1244" s="6" t="s">
        <v>101</v>
      </c>
      <c r="C1244" s="16" t="s">
        <v>1047</v>
      </c>
      <c r="D1244" s="49" t="e">
        <f>#REF!</f>
        <v>#REF!</v>
      </c>
      <c r="E1244" s="5">
        <v>1.1100000000000001</v>
      </c>
      <c r="F1244" s="5" t="e">
        <f>D1244*E1244</f>
        <v>#REF!</v>
      </c>
      <c r="G1244" s="27" t="e">
        <f>(F1244)*#REF!</f>
        <v>#REF!</v>
      </c>
      <c r="H1244" s="133" t="e">
        <f>G1244*#REF!</f>
        <v>#REF!</v>
      </c>
      <c r="I1244" s="134" t="e">
        <f>G1244*#REF!</f>
        <v>#REF!</v>
      </c>
    </row>
    <row r="1245" spans="1:9" ht="27" customHeight="1" x14ac:dyDescent="0.2">
      <c r="A1245" s="33" t="s">
        <v>540</v>
      </c>
      <c r="B1245" s="6" t="s">
        <v>101</v>
      </c>
      <c r="C1245" s="16" t="s">
        <v>1047</v>
      </c>
      <c r="D1245" s="49" t="e">
        <f>#REF!</f>
        <v>#REF!</v>
      </c>
      <c r="E1245" s="5">
        <v>1.61</v>
      </c>
      <c r="F1245" s="5" t="e">
        <f>D1245*E1245</f>
        <v>#REF!</v>
      </c>
      <c r="G1245" s="5" t="e">
        <f>(F1245)*#REF!</f>
        <v>#REF!</v>
      </c>
      <c r="H1245" s="131" t="e">
        <f>G1245*#REF!</f>
        <v>#REF!</v>
      </c>
      <c r="I1245" s="132" t="e">
        <f>G1245*#REF!</f>
        <v>#REF!</v>
      </c>
    </row>
    <row r="1246" spans="1:9" ht="21.75" customHeight="1" x14ac:dyDescent="0.2">
      <c r="A1246" s="39" t="s">
        <v>393</v>
      </c>
      <c r="B1246" s="89"/>
      <c r="C1246" s="50"/>
      <c r="D1246" s="5"/>
      <c r="E1246" s="5"/>
      <c r="F1246" s="5"/>
      <c r="G1246" s="5"/>
      <c r="H1246" s="131"/>
      <c r="I1246" s="132"/>
    </row>
    <row r="1247" spans="1:9" ht="15.75" customHeight="1" x14ac:dyDescent="0.2">
      <c r="A1247" s="268" t="s">
        <v>368</v>
      </c>
      <c r="B1247" s="248" t="s">
        <v>469</v>
      </c>
      <c r="C1247" s="16" t="s">
        <v>1060</v>
      </c>
      <c r="D1247" s="49" t="e">
        <f>#REF!</f>
        <v>#REF!</v>
      </c>
      <c r="E1247" s="5">
        <v>2.29</v>
      </c>
      <c r="F1247" s="5" t="e">
        <f t="shared" ref="F1247:F1258" si="52">D1247*E1247</f>
        <v>#REF!</v>
      </c>
      <c r="G1247" s="311" t="e">
        <f>(F1247+F1248+F1249)*#REF!</f>
        <v>#REF!</v>
      </c>
      <c r="H1247" s="313" t="e">
        <f>G1247*#REF!</f>
        <v>#REF!</v>
      </c>
      <c r="I1247" s="324" t="e">
        <f>G1247*#REF!</f>
        <v>#REF!</v>
      </c>
    </row>
    <row r="1248" spans="1:9" ht="15.75" customHeight="1" x14ac:dyDescent="0.2">
      <c r="A1248" s="269"/>
      <c r="B1248" s="249"/>
      <c r="C1248" s="50" t="s">
        <v>589</v>
      </c>
      <c r="D1248" s="5" t="e">
        <f>#REF!</f>
        <v>#REF!</v>
      </c>
      <c r="E1248" s="5">
        <f>E1247</f>
        <v>2.29</v>
      </c>
      <c r="F1248" s="5" t="e">
        <f t="shared" si="52"/>
        <v>#REF!</v>
      </c>
      <c r="G1248" s="332"/>
      <c r="H1248" s="314"/>
      <c r="I1248" s="325"/>
    </row>
    <row r="1249" spans="1:9" ht="15.75" customHeight="1" x14ac:dyDescent="0.2">
      <c r="A1249" s="270"/>
      <c r="B1249" s="250"/>
      <c r="C1249" s="50" t="s">
        <v>75</v>
      </c>
      <c r="D1249" s="5" t="e">
        <f>#REF!</f>
        <v>#REF!</v>
      </c>
      <c r="E1249" s="5">
        <f>E1247</f>
        <v>2.29</v>
      </c>
      <c r="F1249" s="5" t="e">
        <f t="shared" si="52"/>
        <v>#REF!</v>
      </c>
      <c r="G1249" s="312"/>
      <c r="H1249" s="315"/>
      <c r="I1249" s="331"/>
    </row>
    <row r="1250" spans="1:9" ht="14.25" customHeight="1" x14ac:dyDescent="0.2">
      <c r="A1250" s="268" t="s">
        <v>541</v>
      </c>
      <c r="B1250" s="248" t="s">
        <v>469</v>
      </c>
      <c r="C1250" s="16" t="s">
        <v>1060</v>
      </c>
      <c r="D1250" s="49" t="e">
        <f>#REF!</f>
        <v>#REF!</v>
      </c>
      <c r="E1250" s="5">
        <v>2.86</v>
      </c>
      <c r="F1250" s="5" t="e">
        <f t="shared" si="52"/>
        <v>#REF!</v>
      </c>
      <c r="G1250" s="311" t="e">
        <f>(F1250+F1251+F1252)*#REF!</f>
        <v>#REF!</v>
      </c>
      <c r="H1250" s="313" t="e">
        <f>G1250*#REF!</f>
        <v>#REF!</v>
      </c>
      <c r="I1250" s="324" t="e">
        <f>G1250*#REF!</f>
        <v>#REF!</v>
      </c>
    </row>
    <row r="1251" spans="1:9" ht="14.25" customHeight="1" x14ac:dyDescent="0.2">
      <c r="A1251" s="269"/>
      <c r="B1251" s="249"/>
      <c r="C1251" s="50" t="s">
        <v>589</v>
      </c>
      <c r="D1251" s="5" t="e">
        <f>#REF!</f>
        <v>#REF!</v>
      </c>
      <c r="E1251" s="5">
        <f>E1250</f>
        <v>2.86</v>
      </c>
      <c r="F1251" s="5" t="e">
        <f t="shared" si="52"/>
        <v>#REF!</v>
      </c>
      <c r="G1251" s="332"/>
      <c r="H1251" s="314"/>
      <c r="I1251" s="325"/>
    </row>
    <row r="1252" spans="1:9" ht="14.25" customHeight="1" x14ac:dyDescent="0.2">
      <c r="A1252" s="270"/>
      <c r="B1252" s="250"/>
      <c r="C1252" s="50" t="s">
        <v>75</v>
      </c>
      <c r="D1252" s="5" t="e">
        <f>#REF!</f>
        <v>#REF!</v>
      </c>
      <c r="E1252" s="5">
        <f>E1250</f>
        <v>2.86</v>
      </c>
      <c r="F1252" s="5" t="e">
        <f t="shared" si="52"/>
        <v>#REF!</v>
      </c>
      <c r="G1252" s="312"/>
      <c r="H1252" s="315"/>
      <c r="I1252" s="331"/>
    </row>
    <row r="1253" spans="1:9" ht="16.5" customHeight="1" x14ac:dyDescent="0.2">
      <c r="A1253" s="268" t="s">
        <v>894</v>
      </c>
      <c r="B1253" s="248" t="s">
        <v>469</v>
      </c>
      <c r="C1253" s="16" t="s">
        <v>1060</v>
      </c>
      <c r="D1253" s="49" t="e">
        <f>#REF!</f>
        <v>#REF!</v>
      </c>
      <c r="E1253" s="5">
        <v>3.44</v>
      </c>
      <c r="F1253" s="5" t="e">
        <f t="shared" si="52"/>
        <v>#REF!</v>
      </c>
      <c r="G1253" s="311" t="e">
        <f>(F1253+F1254+F1255)*#REF!</f>
        <v>#REF!</v>
      </c>
      <c r="H1253" s="313" t="e">
        <f>G1253*#REF!</f>
        <v>#REF!</v>
      </c>
      <c r="I1253" s="324" t="e">
        <f>G1253*#REF!</f>
        <v>#REF!</v>
      </c>
    </row>
    <row r="1254" spans="1:9" ht="16.5" customHeight="1" x14ac:dyDescent="0.2">
      <c r="A1254" s="269"/>
      <c r="B1254" s="249"/>
      <c r="C1254" s="50" t="s">
        <v>589</v>
      </c>
      <c r="D1254" s="5" t="e">
        <f>#REF!</f>
        <v>#REF!</v>
      </c>
      <c r="E1254" s="5">
        <f>E1253</f>
        <v>3.44</v>
      </c>
      <c r="F1254" s="5" t="e">
        <f t="shared" si="52"/>
        <v>#REF!</v>
      </c>
      <c r="G1254" s="332"/>
      <c r="H1254" s="314"/>
      <c r="I1254" s="325"/>
    </row>
    <row r="1255" spans="1:9" ht="16.5" customHeight="1" x14ac:dyDescent="0.2">
      <c r="A1255" s="270"/>
      <c r="B1255" s="250"/>
      <c r="C1255" s="50" t="s">
        <v>75</v>
      </c>
      <c r="D1255" s="5" t="e">
        <f>#REF!</f>
        <v>#REF!</v>
      </c>
      <c r="E1255" s="5">
        <f>E1253</f>
        <v>3.44</v>
      </c>
      <c r="F1255" s="5" t="e">
        <f t="shared" si="52"/>
        <v>#REF!</v>
      </c>
      <c r="G1255" s="312"/>
      <c r="H1255" s="315"/>
      <c r="I1255" s="331"/>
    </row>
    <row r="1256" spans="1:9" ht="16.5" customHeight="1" x14ac:dyDescent="0.2">
      <c r="A1256" s="268" t="s">
        <v>895</v>
      </c>
      <c r="B1256" s="248" t="s">
        <v>469</v>
      </c>
      <c r="C1256" s="16" t="s">
        <v>1060</v>
      </c>
      <c r="D1256" s="49" t="e">
        <f>#REF!</f>
        <v>#REF!</v>
      </c>
      <c r="E1256" s="5">
        <v>4.0199999999999996</v>
      </c>
      <c r="F1256" s="5" t="e">
        <f t="shared" si="52"/>
        <v>#REF!</v>
      </c>
      <c r="G1256" s="311" t="e">
        <f>(F1256+F1257+F1258)*#REF!</f>
        <v>#REF!</v>
      </c>
      <c r="H1256" s="313" t="e">
        <f>G1256*#REF!</f>
        <v>#REF!</v>
      </c>
      <c r="I1256" s="324" t="e">
        <f>G1256*#REF!</f>
        <v>#REF!</v>
      </c>
    </row>
    <row r="1257" spans="1:9" ht="16.5" customHeight="1" x14ac:dyDescent="0.2">
      <c r="A1257" s="269"/>
      <c r="B1257" s="249"/>
      <c r="C1257" s="50" t="s">
        <v>589</v>
      </c>
      <c r="D1257" s="5" t="e">
        <f>#REF!</f>
        <v>#REF!</v>
      </c>
      <c r="E1257" s="5">
        <f>E1256</f>
        <v>4.0199999999999996</v>
      </c>
      <c r="F1257" s="5" t="e">
        <f t="shared" si="52"/>
        <v>#REF!</v>
      </c>
      <c r="G1257" s="332"/>
      <c r="H1257" s="314"/>
      <c r="I1257" s="325"/>
    </row>
    <row r="1258" spans="1:9" ht="16.5" customHeight="1" x14ac:dyDescent="0.2">
      <c r="A1258" s="270"/>
      <c r="B1258" s="250"/>
      <c r="C1258" s="50" t="s">
        <v>75</v>
      </c>
      <c r="D1258" s="5" t="e">
        <f>#REF!</f>
        <v>#REF!</v>
      </c>
      <c r="E1258" s="5">
        <f>E1256</f>
        <v>4.0199999999999996</v>
      </c>
      <c r="F1258" s="5" t="e">
        <f t="shared" si="52"/>
        <v>#REF!</v>
      </c>
      <c r="G1258" s="312"/>
      <c r="H1258" s="315"/>
      <c r="I1258" s="331"/>
    </row>
    <row r="1259" spans="1:9" ht="26.25" customHeight="1" x14ac:dyDescent="0.2">
      <c r="A1259" s="33" t="s">
        <v>785</v>
      </c>
      <c r="B1259" s="6" t="s">
        <v>590</v>
      </c>
      <c r="C1259" s="50"/>
      <c r="D1259" s="5"/>
      <c r="E1259" s="5"/>
      <c r="F1259" s="5"/>
      <c r="G1259" s="5"/>
      <c r="H1259" s="131"/>
      <c r="I1259" s="132"/>
    </row>
    <row r="1260" spans="1:9" ht="13.5" customHeight="1" x14ac:dyDescent="0.2">
      <c r="A1260" s="268" t="s">
        <v>368</v>
      </c>
      <c r="B1260" s="248" t="s">
        <v>590</v>
      </c>
      <c r="C1260" s="16" t="s">
        <v>1060</v>
      </c>
      <c r="D1260" s="49" t="e">
        <f>#REF!</f>
        <v>#REF!</v>
      </c>
      <c r="E1260" s="5">
        <v>2.76</v>
      </c>
      <c r="F1260" s="5" t="e">
        <f t="shared" ref="F1260:F1277" si="53">D1260*E1260</f>
        <v>#REF!</v>
      </c>
      <c r="G1260" s="311" t="e">
        <f>(F1260+F1261+F1262)*#REF!</f>
        <v>#REF!</v>
      </c>
      <c r="H1260" s="313" t="e">
        <f>G1260*#REF!</f>
        <v>#REF!</v>
      </c>
      <c r="I1260" s="324" t="e">
        <f>G1260*#REF!</f>
        <v>#REF!</v>
      </c>
    </row>
    <row r="1261" spans="1:9" ht="13.5" customHeight="1" x14ac:dyDescent="0.2">
      <c r="A1261" s="269"/>
      <c r="B1261" s="249"/>
      <c r="C1261" s="50" t="s">
        <v>589</v>
      </c>
      <c r="D1261" s="5" t="e">
        <f>#REF!</f>
        <v>#REF!</v>
      </c>
      <c r="E1261" s="5">
        <f>E1260</f>
        <v>2.76</v>
      </c>
      <c r="F1261" s="5" t="e">
        <f t="shared" si="53"/>
        <v>#REF!</v>
      </c>
      <c r="G1261" s="332"/>
      <c r="H1261" s="314"/>
      <c r="I1261" s="325"/>
    </row>
    <row r="1262" spans="1:9" ht="13.5" customHeight="1" x14ac:dyDescent="0.2">
      <c r="A1262" s="270"/>
      <c r="B1262" s="250"/>
      <c r="C1262" s="50" t="s">
        <v>75</v>
      </c>
      <c r="D1262" s="5" t="e">
        <f>#REF!</f>
        <v>#REF!</v>
      </c>
      <c r="E1262" s="5">
        <f>E1260</f>
        <v>2.76</v>
      </c>
      <c r="F1262" s="5" t="e">
        <f t="shared" si="53"/>
        <v>#REF!</v>
      </c>
      <c r="G1262" s="312"/>
      <c r="H1262" s="315"/>
      <c r="I1262" s="331"/>
    </row>
    <row r="1263" spans="1:9" ht="13.5" customHeight="1" x14ac:dyDescent="0.2">
      <c r="A1263" s="268" t="s">
        <v>541</v>
      </c>
      <c r="B1263" s="248" t="s">
        <v>590</v>
      </c>
      <c r="C1263" s="16" t="s">
        <v>1060</v>
      </c>
      <c r="D1263" s="49" t="e">
        <f>#REF!</f>
        <v>#REF!</v>
      </c>
      <c r="E1263" s="5">
        <v>4.12</v>
      </c>
      <c r="F1263" s="5" t="e">
        <f t="shared" si="53"/>
        <v>#REF!</v>
      </c>
      <c r="G1263" s="311" t="e">
        <f>(F1263+F1264+F1265)*#REF!</f>
        <v>#REF!</v>
      </c>
      <c r="H1263" s="313" t="e">
        <f>G1263*#REF!</f>
        <v>#REF!</v>
      </c>
      <c r="I1263" s="324" t="e">
        <f>G1263*#REF!</f>
        <v>#REF!</v>
      </c>
    </row>
    <row r="1264" spans="1:9" ht="13.5" customHeight="1" x14ac:dyDescent="0.2">
      <c r="A1264" s="269"/>
      <c r="B1264" s="249"/>
      <c r="C1264" s="50" t="s">
        <v>589</v>
      </c>
      <c r="D1264" s="5" t="e">
        <f>#REF!</f>
        <v>#REF!</v>
      </c>
      <c r="E1264" s="5">
        <f>E1263</f>
        <v>4.12</v>
      </c>
      <c r="F1264" s="5" t="e">
        <f t="shared" si="53"/>
        <v>#REF!</v>
      </c>
      <c r="G1264" s="332"/>
      <c r="H1264" s="314"/>
      <c r="I1264" s="325"/>
    </row>
    <row r="1265" spans="1:9" ht="13.5" customHeight="1" x14ac:dyDescent="0.2">
      <c r="A1265" s="270"/>
      <c r="B1265" s="250"/>
      <c r="C1265" s="50" t="s">
        <v>75</v>
      </c>
      <c r="D1265" s="5" t="e">
        <f>#REF!</f>
        <v>#REF!</v>
      </c>
      <c r="E1265" s="5">
        <f>E1263</f>
        <v>4.12</v>
      </c>
      <c r="F1265" s="5" t="e">
        <f t="shared" si="53"/>
        <v>#REF!</v>
      </c>
      <c r="G1265" s="312"/>
      <c r="H1265" s="315"/>
      <c r="I1265" s="331"/>
    </row>
    <row r="1266" spans="1:9" ht="13.5" customHeight="1" x14ac:dyDescent="0.2">
      <c r="A1266" s="268" t="s">
        <v>894</v>
      </c>
      <c r="B1266" s="248" t="s">
        <v>590</v>
      </c>
      <c r="C1266" s="16" t="s">
        <v>1060</v>
      </c>
      <c r="D1266" s="49" t="e">
        <f>#REF!</f>
        <v>#REF!</v>
      </c>
      <c r="E1266" s="5">
        <v>5.47</v>
      </c>
      <c r="F1266" s="5" t="e">
        <f t="shared" si="53"/>
        <v>#REF!</v>
      </c>
      <c r="G1266" s="311" t="e">
        <f>(F1266+F1267+F1268)*#REF!</f>
        <v>#REF!</v>
      </c>
      <c r="H1266" s="313" t="e">
        <f>G1266*#REF!</f>
        <v>#REF!</v>
      </c>
      <c r="I1266" s="324" t="e">
        <f>G1266*#REF!</f>
        <v>#REF!</v>
      </c>
    </row>
    <row r="1267" spans="1:9" ht="13.5" customHeight="1" x14ac:dyDescent="0.2">
      <c r="A1267" s="269"/>
      <c r="B1267" s="249"/>
      <c r="C1267" s="50" t="s">
        <v>589</v>
      </c>
      <c r="D1267" s="5" t="e">
        <f>#REF!</f>
        <v>#REF!</v>
      </c>
      <c r="E1267" s="5">
        <f>E1266</f>
        <v>5.47</v>
      </c>
      <c r="F1267" s="5" t="e">
        <f t="shared" si="53"/>
        <v>#REF!</v>
      </c>
      <c r="G1267" s="332"/>
      <c r="H1267" s="314"/>
      <c r="I1267" s="325"/>
    </row>
    <row r="1268" spans="1:9" ht="13.5" customHeight="1" x14ac:dyDescent="0.2">
      <c r="A1268" s="270"/>
      <c r="B1268" s="250"/>
      <c r="C1268" s="50" t="s">
        <v>75</v>
      </c>
      <c r="D1268" s="5" t="e">
        <f>#REF!</f>
        <v>#REF!</v>
      </c>
      <c r="E1268" s="5">
        <f>E1266</f>
        <v>5.47</v>
      </c>
      <c r="F1268" s="5" t="e">
        <f t="shared" si="53"/>
        <v>#REF!</v>
      </c>
      <c r="G1268" s="312"/>
      <c r="H1268" s="315"/>
      <c r="I1268" s="331"/>
    </row>
    <row r="1269" spans="1:9" ht="13.5" customHeight="1" x14ac:dyDescent="0.2">
      <c r="A1269" s="268" t="s">
        <v>895</v>
      </c>
      <c r="B1269" s="248" t="s">
        <v>590</v>
      </c>
      <c r="C1269" s="16" t="s">
        <v>1060</v>
      </c>
      <c r="D1269" s="49" t="e">
        <f>#REF!</f>
        <v>#REF!</v>
      </c>
      <c r="E1269" s="5">
        <v>6.82</v>
      </c>
      <c r="F1269" s="5" t="e">
        <f t="shared" si="53"/>
        <v>#REF!</v>
      </c>
      <c r="G1269" s="311" t="e">
        <f>(F1269+F1270+F1271)*#REF!</f>
        <v>#REF!</v>
      </c>
      <c r="H1269" s="313" t="e">
        <f>G1269*#REF!</f>
        <v>#REF!</v>
      </c>
      <c r="I1269" s="324" t="e">
        <f>G1269*#REF!</f>
        <v>#REF!</v>
      </c>
    </row>
    <row r="1270" spans="1:9" ht="13.5" customHeight="1" x14ac:dyDescent="0.2">
      <c r="A1270" s="269"/>
      <c r="B1270" s="249"/>
      <c r="C1270" s="50" t="s">
        <v>589</v>
      </c>
      <c r="D1270" s="5" t="e">
        <f>#REF!</f>
        <v>#REF!</v>
      </c>
      <c r="E1270" s="5">
        <f>E1269</f>
        <v>6.82</v>
      </c>
      <c r="F1270" s="5" t="e">
        <f t="shared" si="53"/>
        <v>#REF!</v>
      </c>
      <c r="G1270" s="332"/>
      <c r="H1270" s="314"/>
      <c r="I1270" s="325"/>
    </row>
    <row r="1271" spans="1:9" ht="13.5" customHeight="1" x14ac:dyDescent="0.2">
      <c r="A1271" s="270"/>
      <c r="B1271" s="250"/>
      <c r="C1271" s="50" t="s">
        <v>75</v>
      </c>
      <c r="D1271" s="5" t="e">
        <f>#REF!</f>
        <v>#REF!</v>
      </c>
      <c r="E1271" s="5">
        <f>E1269</f>
        <v>6.82</v>
      </c>
      <c r="F1271" s="5" t="e">
        <f t="shared" si="53"/>
        <v>#REF!</v>
      </c>
      <c r="G1271" s="312"/>
      <c r="H1271" s="315"/>
      <c r="I1271" s="331"/>
    </row>
    <row r="1272" spans="1:9" ht="13.5" customHeight="1" x14ac:dyDescent="0.2">
      <c r="A1272" s="257" t="s">
        <v>17</v>
      </c>
      <c r="B1272" s="248" t="s">
        <v>100</v>
      </c>
      <c r="C1272" s="50" t="s">
        <v>75</v>
      </c>
      <c r="D1272" s="5" t="e">
        <f>#REF!</f>
        <v>#REF!</v>
      </c>
      <c r="E1272" s="5">
        <v>8.85</v>
      </c>
      <c r="F1272" s="5" t="e">
        <f t="shared" si="53"/>
        <v>#REF!</v>
      </c>
      <c r="G1272" s="311" t="e">
        <f>(F1272+F1273+F1274)*#REF!</f>
        <v>#REF!</v>
      </c>
      <c r="H1272" s="313" t="e">
        <f>G1272*#REF!</f>
        <v>#REF!</v>
      </c>
      <c r="I1272" s="324"/>
    </row>
    <row r="1273" spans="1:9" ht="13.5" customHeight="1" x14ac:dyDescent="0.2">
      <c r="A1273" s="255"/>
      <c r="B1273" s="249"/>
      <c r="C1273" s="50" t="s">
        <v>1060</v>
      </c>
      <c r="D1273" s="5" t="e">
        <f>#REF!</f>
        <v>#REF!</v>
      </c>
      <c r="E1273" s="5">
        <v>8.85</v>
      </c>
      <c r="F1273" s="5" t="e">
        <f t="shared" si="53"/>
        <v>#REF!</v>
      </c>
      <c r="G1273" s="332"/>
      <c r="H1273" s="314"/>
      <c r="I1273" s="325"/>
    </row>
    <row r="1274" spans="1:9" ht="13.5" customHeight="1" x14ac:dyDescent="0.2">
      <c r="A1274" s="258"/>
      <c r="B1274" s="250"/>
      <c r="C1274" s="50" t="s">
        <v>1060</v>
      </c>
      <c r="D1274" s="5" t="e">
        <f>#REF!</f>
        <v>#REF!</v>
      </c>
      <c r="E1274" s="5">
        <v>8.85</v>
      </c>
      <c r="F1274" s="5" t="e">
        <f t="shared" si="53"/>
        <v>#REF!</v>
      </c>
      <c r="G1274" s="312"/>
      <c r="H1274" s="315"/>
      <c r="I1274" s="331"/>
    </row>
    <row r="1275" spans="1:9" ht="13.5" customHeight="1" x14ac:dyDescent="0.2">
      <c r="A1275" s="248" t="s">
        <v>738</v>
      </c>
      <c r="B1275" s="248" t="s">
        <v>100</v>
      </c>
      <c r="C1275" s="50" t="s">
        <v>75</v>
      </c>
      <c r="D1275" s="5" t="e">
        <f>#REF!</f>
        <v>#REF!</v>
      </c>
      <c r="E1275" s="5">
        <v>11.49</v>
      </c>
      <c r="F1275" s="5" t="e">
        <f t="shared" si="53"/>
        <v>#REF!</v>
      </c>
      <c r="G1275" s="311" t="e">
        <f>(F1275+F1276+F1277)*#REF!</f>
        <v>#REF!</v>
      </c>
      <c r="H1275" s="313" t="e">
        <f>G1275*#REF!</f>
        <v>#REF!</v>
      </c>
      <c r="I1275" s="324"/>
    </row>
    <row r="1276" spans="1:9" ht="13.5" customHeight="1" x14ac:dyDescent="0.2">
      <c r="A1276" s="249"/>
      <c r="B1276" s="249"/>
      <c r="C1276" s="50" t="s">
        <v>1060</v>
      </c>
      <c r="D1276" s="5" t="e">
        <f>#REF!</f>
        <v>#REF!</v>
      </c>
      <c r="E1276" s="5">
        <v>11.49</v>
      </c>
      <c r="F1276" s="5" t="e">
        <f t="shared" si="53"/>
        <v>#REF!</v>
      </c>
      <c r="G1276" s="332"/>
      <c r="H1276" s="314"/>
      <c r="I1276" s="325"/>
    </row>
    <row r="1277" spans="1:9" ht="13.5" customHeight="1" x14ac:dyDescent="0.2">
      <c r="A1277" s="250"/>
      <c r="B1277" s="250"/>
      <c r="C1277" s="50" t="s">
        <v>1060</v>
      </c>
      <c r="D1277" s="5" t="e">
        <f>#REF!</f>
        <v>#REF!</v>
      </c>
      <c r="E1277" s="5">
        <v>11.49</v>
      </c>
      <c r="F1277" s="5" t="e">
        <f t="shared" si="53"/>
        <v>#REF!</v>
      </c>
      <c r="G1277" s="312"/>
      <c r="H1277" s="315"/>
      <c r="I1277" s="331"/>
    </row>
    <row r="1278" spans="1:9" ht="24.75" customHeight="1" x14ac:dyDescent="0.2">
      <c r="A1278" s="33" t="s">
        <v>786</v>
      </c>
      <c r="B1278" s="6" t="s">
        <v>586</v>
      </c>
      <c r="C1278" s="50"/>
      <c r="D1278" s="5"/>
      <c r="E1278" s="5"/>
      <c r="F1278" s="5"/>
      <c r="G1278" s="5"/>
      <c r="H1278" s="131"/>
      <c r="I1278" s="132"/>
    </row>
    <row r="1279" spans="1:9" ht="16.5" customHeight="1" x14ac:dyDescent="0.2">
      <c r="A1279" s="268" t="s">
        <v>1122</v>
      </c>
      <c r="B1279" s="248" t="s">
        <v>586</v>
      </c>
      <c r="C1279" s="16" t="s">
        <v>1060</v>
      </c>
      <c r="D1279" s="49" t="e">
        <f>#REF!</f>
        <v>#REF!</v>
      </c>
      <c r="E1279" s="5">
        <f>3.4/3</f>
        <v>1.1299999999999999</v>
      </c>
      <c r="F1279" s="5" t="e">
        <f t="shared" ref="F1279:F1296" si="54">D1279*E1279</f>
        <v>#REF!</v>
      </c>
      <c r="G1279" s="311" t="e">
        <f>(F1279+F1280+F1281)*#REF!</f>
        <v>#REF!</v>
      </c>
      <c r="H1279" s="313" t="e">
        <f>G1279*#REF!</f>
        <v>#REF!</v>
      </c>
      <c r="I1279" s="324" t="e">
        <f>G1279*#REF!</f>
        <v>#REF!</v>
      </c>
    </row>
    <row r="1280" spans="1:9" ht="16.5" customHeight="1" x14ac:dyDescent="0.2">
      <c r="A1280" s="269"/>
      <c r="B1280" s="249"/>
      <c r="C1280" s="50" t="s">
        <v>589</v>
      </c>
      <c r="D1280" s="5" t="e">
        <f>#REF!</f>
        <v>#REF!</v>
      </c>
      <c r="E1280" s="5">
        <f>E1279</f>
        <v>1.1299999999999999</v>
      </c>
      <c r="F1280" s="5" t="e">
        <f t="shared" si="54"/>
        <v>#REF!</v>
      </c>
      <c r="G1280" s="332"/>
      <c r="H1280" s="314"/>
      <c r="I1280" s="325"/>
    </row>
    <row r="1281" spans="1:9" ht="16.5" customHeight="1" x14ac:dyDescent="0.2">
      <c r="A1281" s="270"/>
      <c r="B1281" s="250"/>
      <c r="C1281" s="50" t="s">
        <v>75</v>
      </c>
      <c r="D1281" s="5" t="e">
        <f>#REF!</f>
        <v>#REF!</v>
      </c>
      <c r="E1281" s="5">
        <f>E1279</f>
        <v>1.1299999999999999</v>
      </c>
      <c r="F1281" s="5" t="e">
        <f t="shared" si="54"/>
        <v>#REF!</v>
      </c>
      <c r="G1281" s="312"/>
      <c r="H1281" s="315"/>
      <c r="I1281" s="331"/>
    </row>
    <row r="1282" spans="1:9" ht="16.5" customHeight="1" x14ac:dyDescent="0.2">
      <c r="A1282" s="268" t="s">
        <v>894</v>
      </c>
      <c r="B1282" s="248" t="s">
        <v>586</v>
      </c>
      <c r="C1282" s="16" t="s">
        <v>1060</v>
      </c>
      <c r="D1282" s="49" t="e">
        <f>#REF!</f>
        <v>#REF!</v>
      </c>
      <c r="E1282" s="5">
        <f>4.5/3</f>
        <v>1.5</v>
      </c>
      <c r="F1282" s="5" t="e">
        <f t="shared" si="54"/>
        <v>#REF!</v>
      </c>
      <c r="G1282" s="311" t="e">
        <f>(F1282+F1283+F1284)*#REF!</f>
        <v>#REF!</v>
      </c>
      <c r="H1282" s="313" t="e">
        <f>G1282*#REF!</f>
        <v>#REF!</v>
      </c>
      <c r="I1282" s="324" t="e">
        <f>G1282*#REF!</f>
        <v>#REF!</v>
      </c>
    </row>
    <row r="1283" spans="1:9" ht="16.5" customHeight="1" x14ac:dyDescent="0.2">
      <c r="A1283" s="269"/>
      <c r="B1283" s="249"/>
      <c r="C1283" s="50" t="s">
        <v>589</v>
      </c>
      <c r="D1283" s="5" t="e">
        <f>#REF!</f>
        <v>#REF!</v>
      </c>
      <c r="E1283" s="5">
        <f>E1282</f>
        <v>1.5</v>
      </c>
      <c r="F1283" s="5" t="e">
        <f t="shared" si="54"/>
        <v>#REF!</v>
      </c>
      <c r="G1283" s="332"/>
      <c r="H1283" s="314"/>
      <c r="I1283" s="325"/>
    </row>
    <row r="1284" spans="1:9" ht="16.5" customHeight="1" x14ac:dyDescent="0.2">
      <c r="A1284" s="270"/>
      <c r="B1284" s="250"/>
      <c r="C1284" s="50" t="s">
        <v>75</v>
      </c>
      <c r="D1284" s="5" t="e">
        <f>#REF!</f>
        <v>#REF!</v>
      </c>
      <c r="E1284" s="5">
        <f>E1282</f>
        <v>1.5</v>
      </c>
      <c r="F1284" s="5" t="e">
        <f t="shared" si="54"/>
        <v>#REF!</v>
      </c>
      <c r="G1284" s="312"/>
      <c r="H1284" s="315"/>
      <c r="I1284" s="331"/>
    </row>
    <row r="1285" spans="1:9" ht="16.5" customHeight="1" x14ac:dyDescent="0.2">
      <c r="A1285" s="268" t="s">
        <v>1160</v>
      </c>
      <c r="B1285" s="248" t="s">
        <v>586</v>
      </c>
      <c r="C1285" s="16" t="s">
        <v>1060</v>
      </c>
      <c r="D1285" s="49" t="e">
        <f>#REF!</f>
        <v>#REF!</v>
      </c>
      <c r="E1285" s="5">
        <f>5.2/3</f>
        <v>1.73</v>
      </c>
      <c r="F1285" s="5" t="e">
        <f t="shared" si="54"/>
        <v>#REF!</v>
      </c>
      <c r="G1285" s="311" t="e">
        <f>(F1285+F1286+F1287)*#REF!</f>
        <v>#REF!</v>
      </c>
      <c r="H1285" s="313" t="e">
        <f>G1285*#REF!</f>
        <v>#REF!</v>
      </c>
      <c r="I1285" s="324" t="e">
        <f>G1285*#REF!</f>
        <v>#REF!</v>
      </c>
    </row>
    <row r="1286" spans="1:9" ht="16.5" customHeight="1" x14ac:dyDescent="0.2">
      <c r="A1286" s="269"/>
      <c r="B1286" s="249"/>
      <c r="C1286" s="50" t="s">
        <v>589</v>
      </c>
      <c r="D1286" s="5" t="e">
        <f>#REF!</f>
        <v>#REF!</v>
      </c>
      <c r="E1286" s="5">
        <f>E1285</f>
        <v>1.73</v>
      </c>
      <c r="F1286" s="5" t="e">
        <f t="shared" si="54"/>
        <v>#REF!</v>
      </c>
      <c r="G1286" s="332"/>
      <c r="H1286" s="314"/>
      <c r="I1286" s="325"/>
    </row>
    <row r="1287" spans="1:9" ht="16.5" customHeight="1" x14ac:dyDescent="0.2">
      <c r="A1287" s="270"/>
      <c r="B1287" s="250"/>
      <c r="C1287" s="50" t="s">
        <v>75</v>
      </c>
      <c r="D1287" s="5" t="e">
        <f>#REF!</f>
        <v>#REF!</v>
      </c>
      <c r="E1287" s="5">
        <f>E1285</f>
        <v>1.73</v>
      </c>
      <c r="F1287" s="5" t="e">
        <f t="shared" si="54"/>
        <v>#REF!</v>
      </c>
      <c r="G1287" s="312"/>
      <c r="H1287" s="315"/>
      <c r="I1287" s="331"/>
    </row>
    <row r="1288" spans="1:9" ht="18" customHeight="1" x14ac:dyDescent="0.2">
      <c r="A1288" s="239" t="s">
        <v>142</v>
      </c>
      <c r="B1288" s="248" t="s">
        <v>9</v>
      </c>
      <c r="C1288" s="16" t="s">
        <v>1060</v>
      </c>
      <c r="D1288" s="49" t="e">
        <f>#REF!</f>
        <v>#REF!</v>
      </c>
      <c r="E1288" s="5">
        <v>2.2999999999999998</v>
      </c>
      <c r="F1288" s="5" t="e">
        <f t="shared" si="54"/>
        <v>#REF!</v>
      </c>
      <c r="G1288" s="311" t="e">
        <f>(F1288+F1289+F1290)*#REF!</f>
        <v>#REF!</v>
      </c>
      <c r="H1288" s="313" t="e">
        <f>G1288*#REF!</f>
        <v>#REF!</v>
      </c>
      <c r="I1288" s="324" t="e">
        <f>G1288*#REF!</f>
        <v>#REF!</v>
      </c>
    </row>
    <row r="1289" spans="1:9" ht="18" customHeight="1" x14ac:dyDescent="0.2">
      <c r="A1289" s="240"/>
      <c r="B1289" s="249"/>
      <c r="C1289" s="50" t="s">
        <v>589</v>
      </c>
      <c r="D1289" s="5" t="e">
        <f>#REF!</f>
        <v>#REF!</v>
      </c>
      <c r="E1289" s="5">
        <f>E1288</f>
        <v>2.2999999999999998</v>
      </c>
      <c r="F1289" s="5" t="e">
        <f t="shared" si="54"/>
        <v>#REF!</v>
      </c>
      <c r="G1289" s="332"/>
      <c r="H1289" s="314"/>
      <c r="I1289" s="325"/>
    </row>
    <row r="1290" spans="1:9" ht="18" customHeight="1" x14ac:dyDescent="0.2">
      <c r="A1290" s="241"/>
      <c r="B1290" s="250"/>
      <c r="C1290" s="50" t="s">
        <v>75</v>
      </c>
      <c r="D1290" s="5" t="e">
        <f>#REF!</f>
        <v>#REF!</v>
      </c>
      <c r="E1290" s="5">
        <f>E1288</f>
        <v>2.2999999999999998</v>
      </c>
      <c r="F1290" s="5" t="e">
        <f t="shared" si="54"/>
        <v>#REF!</v>
      </c>
      <c r="G1290" s="312"/>
      <c r="H1290" s="315"/>
      <c r="I1290" s="331"/>
    </row>
    <row r="1291" spans="1:9" ht="16.5" customHeight="1" x14ac:dyDescent="0.2">
      <c r="A1291" s="268" t="s">
        <v>369</v>
      </c>
      <c r="B1291" s="248" t="s">
        <v>9</v>
      </c>
      <c r="C1291" s="16" t="s">
        <v>1060</v>
      </c>
      <c r="D1291" s="49" t="e">
        <f>#REF!</f>
        <v>#REF!</v>
      </c>
      <c r="E1291" s="5">
        <v>3</v>
      </c>
      <c r="F1291" s="5" t="e">
        <f t="shared" si="54"/>
        <v>#REF!</v>
      </c>
      <c r="G1291" s="311" t="e">
        <f>(F1291+F1292+F1293)*#REF!</f>
        <v>#REF!</v>
      </c>
      <c r="H1291" s="313" t="e">
        <f>G1291*#REF!</f>
        <v>#REF!</v>
      </c>
      <c r="I1291" s="324" t="e">
        <f>G1291*#REF!</f>
        <v>#REF!</v>
      </c>
    </row>
    <row r="1292" spans="1:9" ht="16.5" customHeight="1" x14ac:dyDescent="0.2">
      <c r="A1292" s="269"/>
      <c r="B1292" s="249"/>
      <c r="C1292" s="50" t="s">
        <v>589</v>
      </c>
      <c r="D1292" s="5" t="e">
        <f>#REF!</f>
        <v>#REF!</v>
      </c>
      <c r="E1292" s="5">
        <f>E1291</f>
        <v>3</v>
      </c>
      <c r="F1292" s="5" t="e">
        <f t="shared" si="54"/>
        <v>#REF!</v>
      </c>
      <c r="G1292" s="332"/>
      <c r="H1292" s="314"/>
      <c r="I1292" s="325"/>
    </row>
    <row r="1293" spans="1:9" ht="16.5" customHeight="1" x14ac:dyDescent="0.2">
      <c r="A1293" s="270"/>
      <c r="B1293" s="250"/>
      <c r="C1293" s="50" t="s">
        <v>75</v>
      </c>
      <c r="D1293" s="5" t="e">
        <f>#REF!</f>
        <v>#REF!</v>
      </c>
      <c r="E1293" s="5">
        <f>E1291</f>
        <v>3</v>
      </c>
      <c r="F1293" s="5" t="e">
        <f t="shared" si="54"/>
        <v>#REF!</v>
      </c>
      <c r="G1293" s="312"/>
      <c r="H1293" s="315"/>
      <c r="I1293" s="331"/>
    </row>
    <row r="1294" spans="1:9" ht="14.25" customHeight="1" x14ac:dyDescent="0.2">
      <c r="A1294" s="239" t="s">
        <v>1089</v>
      </c>
      <c r="B1294" s="248" t="s">
        <v>831</v>
      </c>
      <c r="C1294" s="50" t="s">
        <v>75</v>
      </c>
      <c r="D1294" s="5" t="e">
        <f>#REF!</f>
        <v>#REF!</v>
      </c>
      <c r="E1294" s="31">
        <v>1.95</v>
      </c>
      <c r="F1294" s="5" t="e">
        <f t="shared" si="54"/>
        <v>#REF!</v>
      </c>
      <c r="G1294" s="311" t="e">
        <f>(F1294+F1295+F1296)*#REF!</f>
        <v>#REF!</v>
      </c>
      <c r="H1294" s="313" t="e">
        <f>G1294*#REF!</f>
        <v>#REF!</v>
      </c>
      <c r="I1294" s="324"/>
    </row>
    <row r="1295" spans="1:9" ht="14.25" customHeight="1" x14ac:dyDescent="0.2">
      <c r="A1295" s="240"/>
      <c r="B1295" s="249"/>
      <c r="C1295" s="50" t="s">
        <v>1060</v>
      </c>
      <c r="D1295" s="5" t="e">
        <f>#REF!</f>
        <v>#REF!</v>
      </c>
      <c r="E1295" s="31">
        <v>1.95</v>
      </c>
      <c r="F1295" s="5" t="e">
        <f t="shared" si="54"/>
        <v>#REF!</v>
      </c>
      <c r="G1295" s="332"/>
      <c r="H1295" s="314"/>
      <c r="I1295" s="325"/>
    </row>
    <row r="1296" spans="1:9" ht="14.25" customHeight="1" x14ac:dyDescent="0.2">
      <c r="A1296" s="241"/>
      <c r="B1296" s="250"/>
      <c r="C1296" s="50" t="s">
        <v>1060</v>
      </c>
      <c r="D1296" s="5" t="e">
        <f>#REF!</f>
        <v>#REF!</v>
      </c>
      <c r="E1296" s="5">
        <v>1.95</v>
      </c>
      <c r="F1296" s="5" t="e">
        <f t="shared" si="54"/>
        <v>#REF!</v>
      </c>
      <c r="G1296" s="312"/>
      <c r="H1296" s="315"/>
      <c r="I1296" s="331"/>
    </row>
    <row r="1297" spans="1:9" x14ac:dyDescent="0.2">
      <c r="A1297" s="79"/>
    </row>
    <row r="1298" spans="1:9" ht="28.5" customHeight="1" x14ac:dyDescent="0.2">
      <c r="A1298" s="340" t="s">
        <v>1090</v>
      </c>
      <c r="B1298" s="340"/>
      <c r="C1298" s="340"/>
      <c r="D1298" s="340"/>
      <c r="E1298" s="340"/>
      <c r="F1298" s="340"/>
      <c r="G1298" s="340"/>
      <c r="H1298" s="340"/>
      <c r="I1298" s="340"/>
    </row>
    <row r="1299" spans="1:9" ht="27" customHeight="1" x14ac:dyDescent="0.2">
      <c r="A1299" s="1" t="s">
        <v>997</v>
      </c>
      <c r="E1299" s="69"/>
    </row>
    <row r="1300" spans="1:9" ht="30.75" customHeight="1" x14ac:dyDescent="0.2">
      <c r="A1300" s="39" t="s">
        <v>603</v>
      </c>
      <c r="B1300" s="6" t="s">
        <v>470</v>
      </c>
      <c r="C1300" s="50" t="s">
        <v>1047</v>
      </c>
      <c r="D1300" s="5" t="e">
        <f>#REF!</f>
        <v>#REF!</v>
      </c>
      <c r="E1300" s="5">
        <v>0.74</v>
      </c>
      <c r="F1300" s="5" t="e">
        <f t="shared" ref="F1300:F1312" si="55">D1300*E1300</f>
        <v>#REF!</v>
      </c>
      <c r="G1300" s="5" t="e">
        <f>F1300*#REF!</f>
        <v>#REF!</v>
      </c>
      <c r="H1300" s="131" t="e">
        <f>G1300*#REF!</f>
        <v>#REF!</v>
      </c>
      <c r="I1300" s="132" t="e">
        <f>G1300*#REF!</f>
        <v>#REF!</v>
      </c>
    </row>
    <row r="1301" spans="1:9" ht="30.75" hidden="1" customHeight="1" x14ac:dyDescent="0.2">
      <c r="A1301" s="39" t="s">
        <v>604</v>
      </c>
      <c r="B1301" s="6" t="s">
        <v>470</v>
      </c>
      <c r="C1301" s="50" t="s">
        <v>1047</v>
      </c>
      <c r="D1301" s="5" t="e">
        <f>#REF!</f>
        <v>#REF!</v>
      </c>
      <c r="E1301" s="5">
        <v>0.86</v>
      </c>
      <c r="F1301" s="5" t="e">
        <f t="shared" si="55"/>
        <v>#REF!</v>
      </c>
      <c r="G1301" s="5" t="e">
        <f>F1301*#REF!</f>
        <v>#REF!</v>
      </c>
      <c r="H1301" s="131" t="e">
        <f>G1301*#REF!</f>
        <v>#REF!</v>
      </c>
      <c r="I1301" s="132" t="e">
        <f>G1301*#REF!</f>
        <v>#REF!</v>
      </c>
    </row>
    <row r="1302" spans="1:9" ht="36.75" hidden="1" customHeight="1" x14ac:dyDescent="0.2">
      <c r="A1302" s="39" t="s">
        <v>605</v>
      </c>
      <c r="B1302" s="6" t="s">
        <v>470</v>
      </c>
      <c r="C1302" s="50" t="s">
        <v>1047</v>
      </c>
      <c r="D1302" s="5" t="e">
        <f>#REF!</f>
        <v>#REF!</v>
      </c>
      <c r="E1302" s="5">
        <v>0.98</v>
      </c>
      <c r="F1302" s="5" t="e">
        <f t="shared" si="55"/>
        <v>#REF!</v>
      </c>
      <c r="G1302" s="5" t="e">
        <f>F1302*#REF!</f>
        <v>#REF!</v>
      </c>
      <c r="H1302" s="131" t="e">
        <f>G1302*#REF!</f>
        <v>#REF!</v>
      </c>
      <c r="I1302" s="132" t="e">
        <f>G1302*#REF!</f>
        <v>#REF!</v>
      </c>
    </row>
    <row r="1303" spans="1:9" ht="39" hidden="1" customHeight="1" x14ac:dyDescent="0.2">
      <c r="A1303" s="33" t="s">
        <v>594</v>
      </c>
      <c r="B1303" s="6" t="s">
        <v>729</v>
      </c>
      <c r="C1303" s="50" t="s">
        <v>1047</v>
      </c>
      <c r="D1303" s="5" t="e">
        <f>#REF!</f>
        <v>#REF!</v>
      </c>
      <c r="E1303" s="5">
        <v>0.23</v>
      </c>
      <c r="F1303" s="5" t="e">
        <f t="shared" si="55"/>
        <v>#REF!</v>
      </c>
      <c r="G1303" s="5" t="e">
        <f>F1303*#REF!</f>
        <v>#REF!</v>
      </c>
      <c r="H1303" s="131" t="e">
        <f>G1303*#REF!</f>
        <v>#REF!</v>
      </c>
      <c r="I1303" s="132" t="e">
        <f>G1303*#REF!</f>
        <v>#REF!</v>
      </c>
    </row>
    <row r="1304" spans="1:9" ht="44.25" hidden="1" customHeight="1" x14ac:dyDescent="0.2">
      <c r="A1304" s="33" t="s">
        <v>324</v>
      </c>
      <c r="B1304" s="6" t="s">
        <v>729</v>
      </c>
      <c r="C1304" s="50" t="s">
        <v>1047</v>
      </c>
      <c r="D1304" s="5" t="e">
        <f>#REF!</f>
        <v>#REF!</v>
      </c>
      <c r="E1304" s="5">
        <v>0.47</v>
      </c>
      <c r="F1304" s="5" t="e">
        <f t="shared" si="55"/>
        <v>#REF!</v>
      </c>
      <c r="G1304" s="5" t="e">
        <f>F1304*#REF!</f>
        <v>#REF!</v>
      </c>
      <c r="H1304" s="131" t="e">
        <f>G1304*#REF!</f>
        <v>#REF!</v>
      </c>
      <c r="I1304" s="132" t="e">
        <f>G1304*#REF!</f>
        <v>#REF!</v>
      </c>
    </row>
    <row r="1305" spans="1:9" ht="32.25" hidden="1" customHeight="1" x14ac:dyDescent="0.2">
      <c r="A1305" s="33" t="s">
        <v>849</v>
      </c>
      <c r="B1305" s="6" t="s">
        <v>730</v>
      </c>
      <c r="C1305" s="50" t="s">
        <v>1060</v>
      </c>
      <c r="D1305" s="5" t="e">
        <f>#REF!</f>
        <v>#REF!</v>
      </c>
      <c r="E1305" s="5">
        <v>1.28</v>
      </c>
      <c r="F1305" s="5" t="e">
        <f t="shared" si="55"/>
        <v>#REF!</v>
      </c>
      <c r="G1305" s="5" t="e">
        <f>F1305*#REF!</f>
        <v>#REF!</v>
      </c>
      <c r="H1305" s="131" t="e">
        <f>G1305*#REF!</f>
        <v>#REF!</v>
      </c>
      <c r="I1305" s="132" t="e">
        <f>G1305*#REF!</f>
        <v>#REF!</v>
      </c>
    </row>
    <row r="1306" spans="1:9" ht="40.5" hidden="1" customHeight="1" x14ac:dyDescent="0.2">
      <c r="A1306" s="33" t="s">
        <v>890</v>
      </c>
      <c r="B1306" s="6" t="s">
        <v>730</v>
      </c>
      <c r="C1306" s="50" t="s">
        <v>1060</v>
      </c>
      <c r="D1306" s="5" t="e">
        <f>#REF!</f>
        <v>#REF!</v>
      </c>
      <c r="E1306" s="5">
        <v>1.35</v>
      </c>
      <c r="F1306" s="5" t="e">
        <f t="shared" si="55"/>
        <v>#REF!</v>
      </c>
      <c r="G1306" s="5" t="e">
        <f>F1306*#REF!</f>
        <v>#REF!</v>
      </c>
      <c r="H1306" s="131" t="e">
        <f>G1306*#REF!</f>
        <v>#REF!</v>
      </c>
      <c r="I1306" s="132" t="e">
        <f>G1306*#REF!</f>
        <v>#REF!</v>
      </c>
    </row>
    <row r="1307" spans="1:9" ht="36.75" hidden="1" customHeight="1" x14ac:dyDescent="0.2">
      <c r="A1307" s="33" t="s">
        <v>1004</v>
      </c>
      <c r="B1307" s="6" t="s">
        <v>730</v>
      </c>
      <c r="C1307" s="50" t="s">
        <v>1060</v>
      </c>
      <c r="D1307" s="5" t="e">
        <f>#REF!</f>
        <v>#REF!</v>
      </c>
      <c r="E1307" s="5">
        <v>1.4750000000000001</v>
      </c>
      <c r="F1307" s="5" t="e">
        <f t="shared" si="55"/>
        <v>#REF!</v>
      </c>
      <c r="G1307" s="5" t="e">
        <f>F1307*#REF!</f>
        <v>#REF!</v>
      </c>
      <c r="H1307" s="131" t="e">
        <f>G1307*#REF!</f>
        <v>#REF!</v>
      </c>
      <c r="I1307" s="132" t="e">
        <f>G1307*#REF!</f>
        <v>#REF!</v>
      </c>
    </row>
    <row r="1308" spans="1:9" ht="31.5" hidden="1" customHeight="1" x14ac:dyDescent="0.2">
      <c r="A1308" s="33" t="s">
        <v>1005</v>
      </c>
      <c r="B1308" s="6" t="s">
        <v>730</v>
      </c>
      <c r="C1308" s="50" t="s">
        <v>1060</v>
      </c>
      <c r="D1308" s="5" t="e">
        <f>#REF!</f>
        <v>#REF!</v>
      </c>
      <c r="E1308" s="5">
        <v>1.41</v>
      </c>
      <c r="F1308" s="5" t="e">
        <f t="shared" si="55"/>
        <v>#REF!</v>
      </c>
      <c r="G1308" s="5" t="e">
        <f>F1308*#REF!</f>
        <v>#REF!</v>
      </c>
      <c r="H1308" s="131" t="e">
        <f>G1308*#REF!</f>
        <v>#REF!</v>
      </c>
      <c r="I1308" s="132" t="e">
        <f>G1308*#REF!</f>
        <v>#REF!</v>
      </c>
    </row>
    <row r="1309" spans="1:9" ht="32.25" hidden="1" customHeight="1" x14ac:dyDescent="0.2">
      <c r="A1309" s="33" t="s">
        <v>595</v>
      </c>
      <c r="B1309" s="6" t="s">
        <v>471</v>
      </c>
      <c r="C1309" s="50" t="s">
        <v>1060</v>
      </c>
      <c r="D1309" s="5" t="e">
        <f>#REF!</f>
        <v>#REF!</v>
      </c>
      <c r="E1309" s="5">
        <v>1.4750000000000001</v>
      </c>
      <c r="F1309" s="5" t="e">
        <f t="shared" si="55"/>
        <v>#REF!</v>
      </c>
      <c r="G1309" s="5" t="e">
        <f>F1309*#REF!</f>
        <v>#REF!</v>
      </c>
      <c r="H1309" s="131" t="e">
        <f>G1309*#REF!</f>
        <v>#REF!</v>
      </c>
      <c r="I1309" s="132" t="e">
        <f>G1309*#REF!</f>
        <v>#REF!</v>
      </c>
    </row>
    <row r="1310" spans="1:9" ht="30.75" hidden="1" customHeight="1" x14ac:dyDescent="0.2">
      <c r="A1310" s="33" t="s">
        <v>795</v>
      </c>
      <c r="B1310" s="6" t="s">
        <v>471</v>
      </c>
      <c r="C1310" s="50" t="s">
        <v>1060</v>
      </c>
      <c r="D1310" s="5" t="e">
        <f>#REF!</f>
        <v>#REF!</v>
      </c>
      <c r="E1310" s="5">
        <v>0.88</v>
      </c>
      <c r="F1310" s="5" t="e">
        <f t="shared" si="55"/>
        <v>#REF!</v>
      </c>
      <c r="G1310" s="5" t="e">
        <f>F1310*#REF!</f>
        <v>#REF!</v>
      </c>
      <c r="H1310" s="131" t="e">
        <f>G1310*#REF!</f>
        <v>#REF!</v>
      </c>
      <c r="I1310" s="132" t="e">
        <f>G1310*#REF!</f>
        <v>#REF!</v>
      </c>
    </row>
    <row r="1311" spans="1:9" ht="36" hidden="1" customHeight="1" x14ac:dyDescent="0.2">
      <c r="A1311" s="33" t="s">
        <v>813</v>
      </c>
      <c r="B1311" s="6" t="s">
        <v>111</v>
      </c>
      <c r="C1311" s="50" t="s">
        <v>1047</v>
      </c>
      <c r="D1311" s="5" t="e">
        <f>#REF!</f>
        <v>#REF!</v>
      </c>
      <c r="E1311" s="5">
        <v>0.77</v>
      </c>
      <c r="F1311" s="5" t="e">
        <f t="shared" si="55"/>
        <v>#REF!</v>
      </c>
      <c r="G1311" s="5" t="e">
        <f>F1311*#REF!</f>
        <v>#REF!</v>
      </c>
      <c r="H1311" s="131" t="e">
        <f>G1311*#REF!</f>
        <v>#REF!</v>
      </c>
      <c r="I1311" s="132" t="e">
        <f>G1311*#REF!</f>
        <v>#REF!</v>
      </c>
    </row>
    <row r="1312" spans="1:9" ht="44.25" hidden="1" customHeight="1" x14ac:dyDescent="0.2">
      <c r="A1312" s="33" t="s">
        <v>850</v>
      </c>
      <c r="B1312" s="6" t="s">
        <v>678</v>
      </c>
      <c r="C1312" s="50" t="s">
        <v>1060</v>
      </c>
      <c r="D1312" s="5" t="e">
        <f>#REF!</f>
        <v>#REF!</v>
      </c>
      <c r="E1312" s="5">
        <v>1.44</v>
      </c>
      <c r="F1312" s="5" t="e">
        <f t="shared" si="55"/>
        <v>#REF!</v>
      </c>
      <c r="G1312" s="5" t="e">
        <f>F1312*#REF!</f>
        <v>#REF!</v>
      </c>
      <c r="H1312" s="131" t="e">
        <f>G1312*#REF!</f>
        <v>#REF!</v>
      </c>
      <c r="I1312" s="132" t="e">
        <f>G1312*#REF!</f>
        <v>#REF!</v>
      </c>
    </row>
    <row r="1313" spans="1:9" ht="18.75" hidden="1" customHeight="1" x14ac:dyDescent="0.2">
      <c r="A1313" s="16" t="s">
        <v>817</v>
      </c>
      <c r="B1313" s="6"/>
      <c r="C1313" s="50"/>
      <c r="D1313" s="5"/>
      <c r="E1313" s="5"/>
      <c r="F1313" s="5"/>
      <c r="G1313" s="5"/>
      <c r="H1313" s="131"/>
      <c r="I1313" s="132"/>
    </row>
    <row r="1314" spans="1:9" ht="31.5" hidden="1" customHeight="1" x14ac:dyDescent="0.2">
      <c r="A1314" s="33" t="s">
        <v>559</v>
      </c>
      <c r="B1314" s="6" t="s">
        <v>730</v>
      </c>
      <c r="C1314" s="50" t="s">
        <v>1060</v>
      </c>
      <c r="D1314" s="5" t="e">
        <f>#REF!</f>
        <v>#REF!</v>
      </c>
      <c r="E1314" s="5">
        <v>0.56000000000000005</v>
      </c>
      <c r="F1314" s="5" t="e">
        <f t="shared" ref="F1314:F1324" si="56">D1314*E1314</f>
        <v>#REF!</v>
      </c>
      <c r="G1314" s="5" t="e">
        <f>F1314*#REF!</f>
        <v>#REF!</v>
      </c>
      <c r="H1314" s="131" t="e">
        <f>G1314*#REF!</f>
        <v>#REF!</v>
      </c>
      <c r="I1314" s="132" t="e">
        <f>G1314*#REF!</f>
        <v>#REF!</v>
      </c>
    </row>
    <row r="1315" spans="1:9" ht="34.5" hidden="1" customHeight="1" x14ac:dyDescent="0.2">
      <c r="A1315" s="33" t="s">
        <v>851</v>
      </c>
      <c r="B1315" s="6" t="s">
        <v>730</v>
      </c>
      <c r="C1315" s="50" t="s">
        <v>1060</v>
      </c>
      <c r="D1315" s="5" t="e">
        <f>#REF!</f>
        <v>#REF!</v>
      </c>
      <c r="E1315" s="5">
        <v>0.5</v>
      </c>
      <c r="F1315" s="5" t="e">
        <f t="shared" si="56"/>
        <v>#REF!</v>
      </c>
      <c r="G1315" s="5" t="e">
        <f>F1315*#REF!</f>
        <v>#REF!</v>
      </c>
      <c r="H1315" s="131" t="e">
        <f>G1315*#REF!</f>
        <v>#REF!</v>
      </c>
      <c r="I1315" s="132" t="e">
        <f>G1315*#REF!</f>
        <v>#REF!</v>
      </c>
    </row>
    <row r="1316" spans="1:9" ht="28.5" hidden="1" customHeight="1" x14ac:dyDescent="0.2">
      <c r="A1316" s="33" t="s">
        <v>557</v>
      </c>
      <c r="B1316" s="6" t="s">
        <v>202</v>
      </c>
      <c r="C1316" s="50" t="s">
        <v>1060</v>
      </c>
      <c r="D1316" s="5" t="e">
        <f>#REF!</f>
        <v>#REF!</v>
      </c>
      <c r="E1316" s="5">
        <v>0.3</v>
      </c>
      <c r="F1316" s="5" t="e">
        <f t="shared" si="56"/>
        <v>#REF!</v>
      </c>
      <c r="G1316" s="5" t="e">
        <f>F1316*#REF!</f>
        <v>#REF!</v>
      </c>
      <c r="H1316" s="131" t="e">
        <f>G1316*#REF!</f>
        <v>#REF!</v>
      </c>
      <c r="I1316" s="132" t="e">
        <f>G1316*#REF!</f>
        <v>#REF!</v>
      </c>
    </row>
    <row r="1317" spans="1:9" ht="34.5" hidden="1" customHeight="1" x14ac:dyDescent="0.2">
      <c r="A1317" s="33" t="s">
        <v>606</v>
      </c>
      <c r="B1317" s="6" t="s">
        <v>558</v>
      </c>
      <c r="C1317" s="50" t="s">
        <v>1047</v>
      </c>
      <c r="D1317" s="5" t="e">
        <f>#REF!</f>
        <v>#REF!</v>
      </c>
      <c r="E1317" s="5">
        <v>0.85</v>
      </c>
      <c r="F1317" s="5" t="e">
        <f t="shared" si="56"/>
        <v>#REF!</v>
      </c>
      <c r="G1317" s="5" t="e">
        <f>F1317*#REF!</f>
        <v>#REF!</v>
      </c>
      <c r="H1317" s="131" t="e">
        <f>G1317*#REF!</f>
        <v>#REF!</v>
      </c>
      <c r="I1317" s="132" t="e">
        <f>G1317*#REF!</f>
        <v>#REF!</v>
      </c>
    </row>
    <row r="1318" spans="1:9" ht="15" hidden="1" customHeight="1" x14ac:dyDescent="0.2">
      <c r="A1318" s="239" t="s">
        <v>662</v>
      </c>
      <c r="B1318" s="248" t="s">
        <v>402</v>
      </c>
      <c r="C1318" s="50" t="s">
        <v>1060</v>
      </c>
      <c r="D1318" s="5" t="e">
        <f>#REF!</f>
        <v>#REF!</v>
      </c>
      <c r="E1318" s="5">
        <v>0.6</v>
      </c>
      <c r="F1318" s="5" t="e">
        <f t="shared" si="56"/>
        <v>#REF!</v>
      </c>
      <c r="G1318" s="311" t="e">
        <f>(F1318+F1319+F1320)*#REF!</f>
        <v>#REF!</v>
      </c>
      <c r="H1318" s="313" t="e">
        <f>G1318*#REF!</f>
        <v>#REF!</v>
      </c>
      <c r="I1318" s="324" t="e">
        <f>G1318*#REF!</f>
        <v>#REF!</v>
      </c>
    </row>
    <row r="1319" spans="1:9" ht="15" hidden="1" customHeight="1" x14ac:dyDescent="0.2">
      <c r="A1319" s="240"/>
      <c r="B1319" s="249"/>
      <c r="C1319" s="50" t="s">
        <v>589</v>
      </c>
      <c r="D1319" s="5" t="e">
        <f>#REF!</f>
        <v>#REF!</v>
      </c>
      <c r="E1319" s="5">
        <f>E1318</f>
        <v>0.6</v>
      </c>
      <c r="F1319" s="5" t="e">
        <f t="shared" si="56"/>
        <v>#REF!</v>
      </c>
      <c r="G1319" s="332"/>
      <c r="H1319" s="314"/>
      <c r="I1319" s="325"/>
    </row>
    <row r="1320" spans="1:9" ht="15" hidden="1" customHeight="1" x14ac:dyDescent="0.2">
      <c r="A1320" s="241"/>
      <c r="B1320" s="250"/>
      <c r="C1320" s="50" t="s">
        <v>75</v>
      </c>
      <c r="D1320" s="5" t="e">
        <f>#REF!</f>
        <v>#REF!</v>
      </c>
      <c r="E1320" s="5">
        <f>E1318</f>
        <v>0.6</v>
      </c>
      <c r="F1320" s="5" t="e">
        <f t="shared" si="56"/>
        <v>#REF!</v>
      </c>
      <c r="G1320" s="312"/>
      <c r="H1320" s="315"/>
      <c r="I1320" s="331"/>
    </row>
    <row r="1321" spans="1:9" ht="12" hidden="1" customHeight="1" x14ac:dyDescent="0.2">
      <c r="A1321" s="361" t="s">
        <v>663</v>
      </c>
      <c r="B1321" s="248" t="s">
        <v>402</v>
      </c>
      <c r="C1321" s="50" t="s">
        <v>1060</v>
      </c>
      <c r="D1321" s="5" t="e">
        <f>#REF!</f>
        <v>#REF!</v>
      </c>
      <c r="E1321" s="5">
        <v>0.79</v>
      </c>
      <c r="F1321" s="5" t="e">
        <f t="shared" si="56"/>
        <v>#REF!</v>
      </c>
      <c r="G1321" s="311" t="e">
        <f>(F1321+F1322+F1323)*#REF!</f>
        <v>#REF!</v>
      </c>
      <c r="H1321" s="313" t="e">
        <f>G1321*#REF!</f>
        <v>#REF!</v>
      </c>
      <c r="I1321" s="324" t="e">
        <f>G1321*#REF!</f>
        <v>#REF!</v>
      </c>
    </row>
    <row r="1322" spans="1:9" ht="12" hidden="1" customHeight="1" x14ac:dyDescent="0.2">
      <c r="A1322" s="362"/>
      <c r="B1322" s="249"/>
      <c r="C1322" s="50" t="s">
        <v>589</v>
      </c>
      <c r="D1322" s="5" t="e">
        <f>#REF!</f>
        <v>#REF!</v>
      </c>
      <c r="E1322" s="5">
        <f>E1321</f>
        <v>0.79</v>
      </c>
      <c r="F1322" s="5" t="e">
        <f t="shared" si="56"/>
        <v>#REF!</v>
      </c>
      <c r="G1322" s="332"/>
      <c r="H1322" s="314"/>
      <c r="I1322" s="325"/>
    </row>
    <row r="1323" spans="1:9" ht="12" hidden="1" customHeight="1" x14ac:dyDescent="0.2">
      <c r="A1323" s="363"/>
      <c r="B1323" s="250"/>
      <c r="C1323" s="50" t="s">
        <v>75</v>
      </c>
      <c r="D1323" s="5" t="e">
        <f>#REF!</f>
        <v>#REF!</v>
      </c>
      <c r="E1323" s="5">
        <f>E1321</f>
        <v>0.79</v>
      </c>
      <c r="F1323" s="5" t="e">
        <f t="shared" si="56"/>
        <v>#REF!</v>
      </c>
      <c r="G1323" s="312"/>
      <c r="H1323" s="315"/>
      <c r="I1323" s="331"/>
    </row>
    <row r="1324" spans="1:9" ht="34.5" hidden="1" customHeight="1" x14ac:dyDescent="0.2">
      <c r="A1324" s="33" t="s">
        <v>459</v>
      </c>
      <c r="B1324" s="6" t="s">
        <v>403</v>
      </c>
      <c r="C1324" s="50" t="s">
        <v>1060</v>
      </c>
      <c r="D1324" s="5" t="e">
        <f>#REF!</f>
        <v>#REF!</v>
      </c>
      <c r="E1324" s="5">
        <v>0.5</v>
      </c>
      <c r="F1324" s="5" t="e">
        <f t="shared" si="56"/>
        <v>#REF!</v>
      </c>
      <c r="G1324" s="5" t="e">
        <f>F1324*#REF!</f>
        <v>#REF!</v>
      </c>
      <c r="H1324" s="131" t="e">
        <f>G1324*#REF!</f>
        <v>#REF!</v>
      </c>
      <c r="I1324" s="132" t="e">
        <f>G1324*#REF!</f>
        <v>#REF!</v>
      </c>
    </row>
    <row r="1325" spans="1:9" ht="23.25" hidden="1" customHeight="1" x14ac:dyDescent="0.2">
      <c r="A1325" s="16" t="s">
        <v>818</v>
      </c>
      <c r="B1325" s="6"/>
      <c r="C1325" s="50"/>
      <c r="D1325" s="5"/>
      <c r="E1325" s="5"/>
      <c r="F1325" s="5"/>
      <c r="G1325" s="5"/>
      <c r="H1325" s="131"/>
      <c r="I1325" s="132"/>
    </row>
    <row r="1326" spans="1:9" ht="33.75" hidden="1" customHeight="1" x14ac:dyDescent="0.2">
      <c r="A1326" s="33" t="s">
        <v>460</v>
      </c>
      <c r="B1326" s="6" t="s">
        <v>403</v>
      </c>
      <c r="C1326" s="50" t="s">
        <v>1047</v>
      </c>
      <c r="D1326" s="5" t="e">
        <f>#REF!</f>
        <v>#REF!</v>
      </c>
      <c r="E1326" s="5">
        <v>0.25</v>
      </c>
      <c r="F1326" s="5" t="e">
        <f>D1326*E1326</f>
        <v>#REF!</v>
      </c>
      <c r="G1326" s="5" t="e">
        <f>F1326*#REF!</f>
        <v>#REF!</v>
      </c>
      <c r="H1326" s="131" t="e">
        <f>G1326*#REF!</f>
        <v>#REF!</v>
      </c>
      <c r="I1326" s="132" t="e">
        <f>G1326*#REF!</f>
        <v>#REF!</v>
      </c>
    </row>
    <row r="1327" spans="1:9" ht="20.25" hidden="1" customHeight="1" x14ac:dyDescent="0.2">
      <c r="A1327" s="50" t="s">
        <v>819</v>
      </c>
      <c r="B1327" s="6"/>
      <c r="C1327" s="50"/>
      <c r="D1327" s="5"/>
      <c r="E1327" s="5"/>
      <c r="F1327" s="5"/>
      <c r="G1327" s="5"/>
      <c r="H1327" s="131"/>
      <c r="I1327" s="132"/>
    </row>
    <row r="1328" spans="1:9" ht="33.75" hidden="1" customHeight="1" x14ac:dyDescent="0.2">
      <c r="A1328" s="33" t="s">
        <v>461</v>
      </c>
      <c r="B1328" s="6" t="s">
        <v>678</v>
      </c>
      <c r="C1328" s="50" t="s">
        <v>1047</v>
      </c>
      <c r="D1328" s="5" t="e">
        <f>#REF!</f>
        <v>#REF!</v>
      </c>
      <c r="E1328" s="5">
        <v>0.65</v>
      </c>
      <c r="F1328" s="5" t="e">
        <f>D1328*E1328</f>
        <v>#REF!</v>
      </c>
      <c r="G1328" s="5" t="e">
        <f>F1328*#REF!</f>
        <v>#REF!</v>
      </c>
      <c r="H1328" s="131" t="e">
        <f>G1328*#REF!</f>
        <v>#REF!</v>
      </c>
      <c r="I1328" s="132" t="e">
        <f>G1328*#REF!</f>
        <v>#REF!</v>
      </c>
    </row>
    <row r="1329" spans="1:10" ht="33.75" hidden="1" customHeight="1" x14ac:dyDescent="0.2">
      <c r="A1329" s="33" t="s">
        <v>472</v>
      </c>
      <c r="B1329" s="6" t="s">
        <v>678</v>
      </c>
      <c r="C1329" s="50" t="s">
        <v>1060</v>
      </c>
      <c r="D1329" s="5" t="e">
        <f>#REF!</f>
        <v>#REF!</v>
      </c>
      <c r="E1329" s="5">
        <v>0.86</v>
      </c>
      <c r="F1329" s="5" t="e">
        <f>D1329*E1329</f>
        <v>#REF!</v>
      </c>
      <c r="G1329" s="5" t="e">
        <f>F1329*#REF!</f>
        <v>#REF!</v>
      </c>
      <c r="H1329" s="131" t="e">
        <f>G1329*#REF!</f>
        <v>#REF!</v>
      </c>
      <c r="I1329" s="132" t="e">
        <f>G1329*#REF!</f>
        <v>#REF!</v>
      </c>
    </row>
    <row r="1330" spans="1:10" ht="15.75" hidden="1" customHeight="1" x14ac:dyDescent="0.2">
      <c r="A1330" s="281" t="s">
        <v>820</v>
      </c>
      <c r="B1330" s="282"/>
      <c r="C1330" s="50"/>
      <c r="D1330" s="5"/>
      <c r="E1330" s="5"/>
      <c r="F1330" s="5"/>
      <c r="G1330" s="5"/>
      <c r="H1330" s="131"/>
      <c r="I1330" s="132"/>
    </row>
    <row r="1331" spans="1:10" ht="18.75" hidden="1" customHeight="1" x14ac:dyDescent="0.2">
      <c r="A1331" s="358" t="s">
        <v>739</v>
      </c>
      <c r="B1331" s="248" t="s">
        <v>295</v>
      </c>
      <c r="C1331" s="50" t="s">
        <v>1060</v>
      </c>
      <c r="D1331" s="5" t="e">
        <f>#REF!</f>
        <v>#REF!</v>
      </c>
      <c r="E1331" s="5">
        <v>2.67</v>
      </c>
      <c r="F1331" s="5" t="e">
        <f t="shared" ref="F1331:F1346" si="57">D1331*E1331</f>
        <v>#REF!</v>
      </c>
      <c r="G1331" s="311" t="e">
        <f>(F1331+F1332+F1333)*#REF!</f>
        <v>#REF!</v>
      </c>
      <c r="H1331" s="313" t="e">
        <f>G1331*#REF!</f>
        <v>#REF!</v>
      </c>
      <c r="I1331" s="324" t="e">
        <f>G1331*#REF!</f>
        <v>#REF!</v>
      </c>
    </row>
    <row r="1332" spans="1:10" ht="18.75" hidden="1" customHeight="1" x14ac:dyDescent="0.2">
      <c r="A1332" s="359"/>
      <c r="B1332" s="249"/>
      <c r="C1332" s="50" t="s">
        <v>589</v>
      </c>
      <c r="D1332" s="5" t="e">
        <f>#REF!</f>
        <v>#REF!</v>
      </c>
      <c r="E1332" s="5">
        <v>2.67</v>
      </c>
      <c r="F1332" s="5" t="e">
        <f t="shared" si="57"/>
        <v>#REF!</v>
      </c>
      <c r="G1332" s="332"/>
      <c r="H1332" s="314"/>
      <c r="I1332" s="325"/>
    </row>
    <row r="1333" spans="1:10" ht="18.75" hidden="1" customHeight="1" x14ac:dyDescent="0.2">
      <c r="A1333" s="360"/>
      <c r="B1333" s="250"/>
      <c r="C1333" s="50" t="s">
        <v>75</v>
      </c>
      <c r="D1333" s="5" t="e">
        <f>#REF!</f>
        <v>#REF!</v>
      </c>
      <c r="E1333" s="5">
        <v>2.67</v>
      </c>
      <c r="F1333" s="5" t="e">
        <f t="shared" si="57"/>
        <v>#REF!</v>
      </c>
      <c r="G1333" s="312"/>
      <c r="H1333" s="315"/>
      <c r="I1333" s="331"/>
    </row>
    <row r="1334" spans="1:10" ht="18" hidden="1" customHeight="1" x14ac:dyDescent="0.2">
      <c r="A1334" s="239" t="s">
        <v>311</v>
      </c>
      <c r="B1334" s="248" t="s">
        <v>690</v>
      </c>
      <c r="C1334" s="50" t="s">
        <v>1060</v>
      </c>
      <c r="D1334" s="5" t="e">
        <f>#REF!</f>
        <v>#REF!</v>
      </c>
      <c r="E1334" s="5">
        <v>1</v>
      </c>
      <c r="F1334" s="5" t="e">
        <f t="shared" si="57"/>
        <v>#REF!</v>
      </c>
      <c r="G1334" s="311" t="e">
        <f>(F1334+F1335)*#REF!</f>
        <v>#REF!</v>
      </c>
      <c r="H1334" s="313" t="e">
        <f>G1334*#REF!</f>
        <v>#REF!</v>
      </c>
      <c r="I1334" s="324" t="e">
        <f>G1334*#REF!</f>
        <v>#REF!</v>
      </c>
    </row>
    <row r="1335" spans="1:10" ht="18" hidden="1" customHeight="1" x14ac:dyDescent="0.2">
      <c r="A1335" s="241"/>
      <c r="B1335" s="250"/>
      <c r="C1335" s="50" t="s">
        <v>589</v>
      </c>
      <c r="D1335" s="5" t="e">
        <f>#REF!</f>
        <v>#REF!</v>
      </c>
      <c r="E1335" s="5">
        <v>1</v>
      </c>
      <c r="F1335" s="5" t="e">
        <f t="shared" si="57"/>
        <v>#REF!</v>
      </c>
      <c r="G1335" s="312"/>
      <c r="H1335" s="315"/>
      <c r="I1335" s="331"/>
    </row>
    <row r="1336" spans="1:10" ht="36.75" hidden="1" customHeight="1" x14ac:dyDescent="0.2">
      <c r="A1336" s="16" t="s">
        <v>1161</v>
      </c>
      <c r="B1336" s="6" t="s">
        <v>402</v>
      </c>
      <c r="C1336" s="50" t="s">
        <v>1060</v>
      </c>
      <c r="D1336" s="5" t="e">
        <f>#REF!</f>
        <v>#REF!</v>
      </c>
      <c r="E1336" s="5">
        <v>0.3</v>
      </c>
      <c r="F1336" s="5" t="e">
        <f t="shared" si="57"/>
        <v>#REF!</v>
      </c>
      <c r="G1336" s="5" t="e">
        <f>F1336*#REF!</f>
        <v>#REF!</v>
      </c>
      <c r="H1336" s="131" t="e">
        <f>G1336*#REF!</f>
        <v>#REF!</v>
      </c>
      <c r="I1336" s="132" t="e">
        <f>G1336*#REF!</f>
        <v>#REF!</v>
      </c>
    </row>
    <row r="1337" spans="1:10" ht="19.5" hidden="1" customHeight="1" x14ac:dyDescent="0.2">
      <c r="A1337" s="44" t="s">
        <v>740</v>
      </c>
      <c r="B1337" s="6" t="s">
        <v>402</v>
      </c>
      <c r="C1337" s="50" t="s">
        <v>1060</v>
      </c>
      <c r="D1337" s="5" t="e">
        <f>#REF!</f>
        <v>#REF!</v>
      </c>
      <c r="E1337" s="5">
        <v>0.6</v>
      </c>
      <c r="F1337" s="5" t="e">
        <f t="shared" si="57"/>
        <v>#REF!</v>
      </c>
      <c r="G1337" s="5" t="e">
        <f>F1337*#REF!</f>
        <v>#REF!</v>
      </c>
      <c r="H1337" s="131" t="e">
        <f>G1337*#REF!</f>
        <v>#REF!</v>
      </c>
      <c r="I1337" s="132" t="e">
        <f>G1337*#REF!</f>
        <v>#REF!</v>
      </c>
    </row>
    <row r="1338" spans="1:10" ht="19.5" hidden="1" customHeight="1" x14ac:dyDescent="0.2">
      <c r="A1338" s="336" t="s">
        <v>1142</v>
      </c>
      <c r="B1338" s="337" t="s">
        <v>1137</v>
      </c>
      <c r="C1338" s="161" t="s">
        <v>1047</v>
      </c>
      <c r="D1338" s="162" t="e">
        <f>#REF!</f>
        <v>#REF!</v>
      </c>
      <c r="E1338" s="162">
        <f>60/60*0+0.58</f>
        <v>0.57999999999999996</v>
      </c>
      <c r="F1338" s="162" t="e">
        <f t="shared" si="57"/>
        <v>#REF!</v>
      </c>
      <c r="G1338" s="356" t="e">
        <f>(F1338+F1339)*#REF!</f>
        <v>#REF!</v>
      </c>
      <c r="H1338" s="329" t="e">
        <f>G1338*#REF!</f>
        <v>#REF!</v>
      </c>
      <c r="I1338" s="327" t="e">
        <f>G1338*#REF!</f>
        <v>#REF!</v>
      </c>
      <c r="J1338" s="293" t="s">
        <v>1118</v>
      </c>
    </row>
    <row r="1339" spans="1:10" ht="19.5" hidden="1" customHeight="1" x14ac:dyDescent="0.2">
      <c r="A1339" s="336"/>
      <c r="B1339" s="337"/>
      <c r="C1339" s="161" t="s">
        <v>75</v>
      </c>
      <c r="D1339" s="162" t="e">
        <f>#REF!</f>
        <v>#REF!</v>
      </c>
      <c r="E1339" s="162">
        <f>E1338</f>
        <v>0.57999999999999996</v>
      </c>
      <c r="F1339" s="162" t="e">
        <f t="shared" si="57"/>
        <v>#REF!</v>
      </c>
      <c r="G1339" s="357"/>
      <c r="H1339" s="330"/>
      <c r="I1339" s="328"/>
      <c r="J1339" s="293"/>
    </row>
    <row r="1340" spans="1:10" ht="19.5" hidden="1" customHeight="1" x14ac:dyDescent="0.2">
      <c r="A1340" s="336" t="s">
        <v>1143</v>
      </c>
      <c r="B1340" s="337" t="s">
        <v>1137</v>
      </c>
      <c r="C1340" s="161" t="s">
        <v>1047</v>
      </c>
      <c r="D1340" s="162" t="e">
        <f>#REF!</f>
        <v>#REF!</v>
      </c>
      <c r="E1340" s="162">
        <f>60/60</f>
        <v>1</v>
      </c>
      <c r="F1340" s="162" t="e">
        <f t="shared" si="57"/>
        <v>#REF!</v>
      </c>
      <c r="G1340" s="356" t="e">
        <f>(F1340+F1341)*#REF!</f>
        <v>#REF!</v>
      </c>
      <c r="H1340" s="329" t="e">
        <f>G1340*#REF!</f>
        <v>#REF!</v>
      </c>
      <c r="I1340" s="327" t="e">
        <f>G1340*#REF!</f>
        <v>#REF!</v>
      </c>
      <c r="J1340" s="293"/>
    </row>
    <row r="1341" spans="1:10" ht="19.5" hidden="1" customHeight="1" x14ac:dyDescent="0.2">
      <c r="A1341" s="336"/>
      <c r="B1341" s="337"/>
      <c r="C1341" s="161" t="s">
        <v>75</v>
      </c>
      <c r="D1341" s="162" t="e">
        <f>#REF!</f>
        <v>#REF!</v>
      </c>
      <c r="E1341" s="162">
        <f>E1340</f>
        <v>1</v>
      </c>
      <c r="F1341" s="162" t="e">
        <f t="shared" si="57"/>
        <v>#REF!</v>
      </c>
      <c r="G1341" s="357"/>
      <c r="H1341" s="330"/>
      <c r="I1341" s="328"/>
      <c r="J1341" s="293"/>
    </row>
    <row r="1342" spans="1:10" ht="19.5" hidden="1" customHeight="1" x14ac:dyDescent="0.2">
      <c r="A1342" s="336" t="s">
        <v>1144</v>
      </c>
      <c r="B1342" s="337" t="s">
        <v>1140</v>
      </c>
      <c r="C1342" s="161" t="s">
        <v>1047</v>
      </c>
      <c r="D1342" s="162" t="e">
        <f>#REF!</f>
        <v>#REF!</v>
      </c>
      <c r="E1342" s="162">
        <f>35/60*0+0.4</f>
        <v>0.4</v>
      </c>
      <c r="F1342" s="162" t="e">
        <f t="shared" si="57"/>
        <v>#REF!</v>
      </c>
      <c r="G1342" s="356" t="e">
        <f>(F1342+F1343)*#REF!</f>
        <v>#REF!</v>
      </c>
      <c r="H1342" s="329" t="e">
        <f>G1342*#REF!</f>
        <v>#REF!</v>
      </c>
      <c r="I1342" s="327" t="e">
        <f>G1342*#REF!</f>
        <v>#REF!</v>
      </c>
      <c r="J1342" s="293"/>
    </row>
    <row r="1343" spans="1:10" ht="19.5" hidden="1" customHeight="1" x14ac:dyDescent="0.2">
      <c r="A1343" s="336"/>
      <c r="B1343" s="337"/>
      <c r="C1343" s="161" t="s">
        <v>75</v>
      </c>
      <c r="D1343" s="162" t="e">
        <f>#REF!</f>
        <v>#REF!</v>
      </c>
      <c r="E1343" s="162">
        <f>E1342</f>
        <v>0.4</v>
      </c>
      <c r="F1343" s="162" t="e">
        <f t="shared" si="57"/>
        <v>#REF!</v>
      </c>
      <c r="G1343" s="357"/>
      <c r="H1343" s="330"/>
      <c r="I1343" s="328"/>
      <c r="J1343" s="293"/>
    </row>
    <row r="1344" spans="1:10" ht="19.5" hidden="1" customHeight="1" x14ac:dyDescent="0.2">
      <c r="A1344" s="336" t="s">
        <v>741</v>
      </c>
      <c r="B1344" s="337" t="s">
        <v>1140</v>
      </c>
      <c r="C1344" s="161" t="s">
        <v>1047</v>
      </c>
      <c r="D1344" s="162" t="e">
        <f>#REF!</f>
        <v>#REF!</v>
      </c>
      <c r="E1344" s="162">
        <f>35/60*0+0.6</f>
        <v>0.6</v>
      </c>
      <c r="F1344" s="162" t="e">
        <f t="shared" si="57"/>
        <v>#REF!</v>
      </c>
      <c r="G1344" s="356" t="e">
        <f>(F1344+F1345)*#REF!</f>
        <v>#REF!</v>
      </c>
      <c r="H1344" s="329" t="e">
        <f>G1344*#REF!</f>
        <v>#REF!</v>
      </c>
      <c r="I1344" s="327" t="e">
        <f>G1344*#REF!</f>
        <v>#REF!</v>
      </c>
      <c r="J1344" s="293"/>
    </row>
    <row r="1345" spans="1:10" ht="19.5" hidden="1" customHeight="1" x14ac:dyDescent="0.2">
      <c r="A1345" s="336"/>
      <c r="B1345" s="337"/>
      <c r="C1345" s="161" t="s">
        <v>75</v>
      </c>
      <c r="D1345" s="162" t="e">
        <f>#REF!</f>
        <v>#REF!</v>
      </c>
      <c r="E1345" s="162">
        <f>E1344</f>
        <v>0.6</v>
      </c>
      <c r="F1345" s="162" t="e">
        <f t="shared" si="57"/>
        <v>#REF!</v>
      </c>
      <c r="G1345" s="357"/>
      <c r="H1345" s="330"/>
      <c r="I1345" s="328"/>
      <c r="J1345" s="293"/>
    </row>
    <row r="1346" spans="1:10" ht="40.5" customHeight="1" x14ac:dyDescent="0.2">
      <c r="A1346" s="16" t="s">
        <v>500</v>
      </c>
      <c r="B1346" s="91" t="s">
        <v>471</v>
      </c>
      <c r="C1346" s="16" t="s">
        <v>113</v>
      </c>
      <c r="D1346" s="5" t="e">
        <f>#REF!</f>
        <v>#REF!</v>
      </c>
      <c r="E1346" s="5">
        <v>1.88</v>
      </c>
      <c r="F1346" s="5" t="e">
        <f t="shared" si="57"/>
        <v>#REF!</v>
      </c>
      <c r="G1346" s="5" t="e">
        <f>F1346*#REF!</f>
        <v>#REF!</v>
      </c>
      <c r="H1346" s="131" t="e">
        <f>G1346*#REF!</f>
        <v>#REF!</v>
      </c>
      <c r="I1346" s="132" t="e">
        <f>G1346*#REF!</f>
        <v>#REF!</v>
      </c>
    </row>
    <row r="1347" spans="1:10" ht="40.5" hidden="1" customHeight="1" x14ac:dyDescent="0.2">
      <c r="A1347" s="16" t="s">
        <v>501</v>
      </c>
      <c r="B1347" s="91"/>
      <c r="C1347" s="16"/>
      <c r="D1347" s="5"/>
      <c r="E1347" s="5"/>
      <c r="F1347" s="5"/>
      <c r="G1347" s="5"/>
      <c r="H1347" s="131"/>
      <c r="I1347" s="132"/>
    </row>
    <row r="1348" spans="1:10" ht="40.5" customHeight="1" x14ac:dyDescent="0.2">
      <c r="A1348" s="16" t="s">
        <v>81</v>
      </c>
      <c r="B1348" s="91" t="s">
        <v>471</v>
      </c>
      <c r="C1348" s="16" t="s">
        <v>113</v>
      </c>
      <c r="D1348" s="5" t="e">
        <f>#REF!</f>
        <v>#REF!</v>
      </c>
      <c r="E1348" s="5">
        <v>2.2200000000000002</v>
      </c>
      <c r="F1348" s="5" t="e">
        <f t="shared" ref="F1348:F1353" si="58">D1348*E1348</f>
        <v>#REF!</v>
      </c>
      <c r="G1348" s="5" t="e">
        <f>F1348*#REF!</f>
        <v>#REF!</v>
      </c>
      <c r="H1348" s="131" t="e">
        <f>G1348*#REF!</f>
        <v>#REF!</v>
      </c>
      <c r="I1348" s="132" t="e">
        <f>G1348*#REF!</f>
        <v>#REF!</v>
      </c>
    </row>
    <row r="1349" spans="1:10" ht="40.5" customHeight="1" x14ac:dyDescent="0.2">
      <c r="A1349" s="16" t="s">
        <v>1073</v>
      </c>
      <c r="B1349" s="91" t="s">
        <v>471</v>
      </c>
      <c r="C1349" s="16" t="s">
        <v>113</v>
      </c>
      <c r="D1349" s="5" t="e">
        <f>#REF!</f>
        <v>#REF!</v>
      </c>
      <c r="E1349" s="5">
        <v>2.4700000000000002</v>
      </c>
      <c r="F1349" s="5" t="e">
        <f t="shared" si="58"/>
        <v>#REF!</v>
      </c>
      <c r="G1349" s="5" t="e">
        <f>F1349*#REF!</f>
        <v>#REF!</v>
      </c>
      <c r="H1349" s="131" t="e">
        <f>G1349*#REF!</f>
        <v>#REF!</v>
      </c>
      <c r="I1349" s="132" t="e">
        <f>G1349*#REF!</f>
        <v>#REF!</v>
      </c>
    </row>
    <row r="1350" spans="1:10" ht="40.5" customHeight="1" x14ac:dyDescent="0.2">
      <c r="A1350" s="16" t="s">
        <v>1074</v>
      </c>
      <c r="B1350" s="91" t="s">
        <v>471</v>
      </c>
      <c r="C1350" s="16" t="s">
        <v>113</v>
      </c>
      <c r="D1350" s="5" t="e">
        <f>#REF!</f>
        <v>#REF!</v>
      </c>
      <c r="E1350" s="5">
        <v>3.2</v>
      </c>
      <c r="F1350" s="5" t="e">
        <f t="shared" si="58"/>
        <v>#REF!</v>
      </c>
      <c r="G1350" s="5" t="e">
        <f>F1350*#REF!</f>
        <v>#REF!</v>
      </c>
      <c r="H1350" s="131" t="e">
        <f>G1350*#REF!</f>
        <v>#REF!</v>
      </c>
      <c r="I1350" s="132" t="e">
        <f>G1350*#REF!</f>
        <v>#REF!</v>
      </c>
    </row>
    <row r="1351" spans="1:10" ht="40.5" customHeight="1" x14ac:dyDescent="0.2">
      <c r="A1351" s="16" t="s">
        <v>1075</v>
      </c>
      <c r="B1351" s="91" t="s">
        <v>471</v>
      </c>
      <c r="C1351" s="16" t="s">
        <v>113</v>
      </c>
      <c r="D1351" s="5" t="e">
        <f>#REF!</f>
        <v>#REF!</v>
      </c>
      <c r="E1351" s="5">
        <v>1.83</v>
      </c>
      <c r="F1351" s="5" t="e">
        <f t="shared" si="58"/>
        <v>#REF!</v>
      </c>
      <c r="G1351" s="5" t="e">
        <f>F1351*#REF!</f>
        <v>#REF!</v>
      </c>
      <c r="H1351" s="131" t="e">
        <f>G1351*#REF!</f>
        <v>#REF!</v>
      </c>
      <c r="I1351" s="132" t="e">
        <f>G1351*#REF!</f>
        <v>#REF!</v>
      </c>
    </row>
    <row r="1352" spans="1:10" ht="40.5" customHeight="1" x14ac:dyDescent="0.2">
      <c r="A1352" s="33" t="s">
        <v>756</v>
      </c>
      <c r="B1352" s="91" t="s">
        <v>471</v>
      </c>
      <c r="C1352" s="16" t="s">
        <v>113</v>
      </c>
      <c r="D1352" s="5" t="e">
        <f>#REF!</f>
        <v>#REF!</v>
      </c>
      <c r="E1352" s="5">
        <v>2.13</v>
      </c>
      <c r="F1352" s="5" t="e">
        <f t="shared" si="58"/>
        <v>#REF!</v>
      </c>
      <c r="G1352" s="5" t="e">
        <f>F1352*#REF!</f>
        <v>#REF!</v>
      </c>
      <c r="H1352" s="131" t="e">
        <f>G1352*#REF!</f>
        <v>#REF!</v>
      </c>
      <c r="I1352" s="132" t="e">
        <f>G1352*#REF!</f>
        <v>#REF!</v>
      </c>
    </row>
    <row r="1353" spans="1:10" ht="40.5" customHeight="1" x14ac:dyDescent="0.2">
      <c r="A1353" s="33" t="s">
        <v>891</v>
      </c>
      <c r="B1353" s="92" t="s">
        <v>757</v>
      </c>
      <c r="C1353" s="16" t="s">
        <v>113</v>
      </c>
      <c r="D1353" s="5" t="e">
        <f>#REF!</f>
        <v>#REF!</v>
      </c>
      <c r="E1353" s="5">
        <v>0.38</v>
      </c>
      <c r="F1353" s="5" t="e">
        <f t="shared" si="58"/>
        <v>#REF!</v>
      </c>
      <c r="G1353" s="5" t="e">
        <f>F1353*#REF!</f>
        <v>#REF!</v>
      </c>
      <c r="H1353" s="131" t="e">
        <f>G1353*#REF!</f>
        <v>#REF!</v>
      </c>
      <c r="I1353" s="132" t="e">
        <f>G1353*#REF!</f>
        <v>#REF!</v>
      </c>
    </row>
    <row r="1354" spans="1:10" ht="22.5" hidden="1" customHeight="1" x14ac:dyDescent="0.2">
      <c r="A1354" s="54" t="s">
        <v>478</v>
      </c>
      <c r="B1354" s="53"/>
      <c r="C1354" s="103"/>
      <c r="D1354" s="53"/>
      <c r="E1354" s="53"/>
      <c r="F1354" s="53"/>
      <c r="G1354" s="53"/>
      <c r="H1354" s="53"/>
      <c r="I1354" s="53"/>
    </row>
    <row r="1355" spans="1:10" ht="23.25" hidden="1" customHeight="1" x14ac:dyDescent="0.2">
      <c r="A1355" s="54" t="s">
        <v>1033</v>
      </c>
      <c r="B1355" s="53"/>
      <c r="C1355" s="103"/>
      <c r="D1355" s="14"/>
      <c r="E1355" s="14"/>
      <c r="F1355" s="14"/>
      <c r="G1355" s="14"/>
      <c r="H1355" s="146"/>
      <c r="I1355" s="146"/>
    </row>
    <row r="1356" spans="1:10" ht="19.5" customHeight="1" x14ac:dyDescent="0.2">
      <c r="A1356" s="90"/>
    </row>
    <row r="1357" spans="1:10" ht="21.75" customHeight="1" x14ac:dyDescent="0.2">
      <c r="A1357" s="1" t="s">
        <v>504</v>
      </c>
    </row>
    <row r="1358" spans="1:10" ht="24" customHeight="1" x14ac:dyDescent="0.2">
      <c r="A1358" s="80" t="s">
        <v>506</v>
      </c>
      <c r="B1358" s="6"/>
      <c r="C1358" s="50"/>
      <c r="D1358" s="5"/>
      <c r="E1358" s="5"/>
      <c r="F1358" s="5"/>
      <c r="G1358" s="5"/>
      <c r="H1358" s="131"/>
      <c r="I1358" s="132"/>
    </row>
    <row r="1359" spans="1:10" ht="32.25" customHeight="1" x14ac:dyDescent="0.2">
      <c r="A1359" s="33" t="s">
        <v>943</v>
      </c>
      <c r="B1359" s="6" t="s">
        <v>470</v>
      </c>
      <c r="C1359" s="50" t="s">
        <v>1047</v>
      </c>
      <c r="D1359" s="5" t="e">
        <f>#REF!</f>
        <v>#REF!</v>
      </c>
      <c r="E1359" s="5">
        <v>2.87</v>
      </c>
      <c r="F1359" s="5" t="e">
        <f t="shared" ref="F1359:F1388" si="59">D1359*E1359</f>
        <v>#REF!</v>
      </c>
      <c r="G1359" s="5" t="e">
        <f>F1359*#REF!</f>
        <v>#REF!</v>
      </c>
      <c r="H1359" s="131" t="e">
        <f>G1359*#REF!</f>
        <v>#REF!</v>
      </c>
      <c r="I1359" s="132" t="e">
        <f>G1359*#REF!</f>
        <v>#REF!</v>
      </c>
    </row>
    <row r="1360" spans="1:10" ht="32.25" customHeight="1" x14ac:dyDescent="0.2">
      <c r="A1360" s="39" t="s">
        <v>507</v>
      </c>
      <c r="B1360" s="6" t="s">
        <v>470</v>
      </c>
      <c r="C1360" s="50" t="s">
        <v>1047</v>
      </c>
      <c r="D1360" s="5" t="e">
        <f>#REF!</f>
        <v>#REF!</v>
      </c>
      <c r="E1360" s="5">
        <v>0.72</v>
      </c>
      <c r="F1360" s="5" t="e">
        <f t="shared" si="59"/>
        <v>#REF!</v>
      </c>
      <c r="G1360" s="5" t="e">
        <f>F1360*#REF!</f>
        <v>#REF!</v>
      </c>
      <c r="H1360" s="131" t="e">
        <f>G1360*#REF!</f>
        <v>#REF!</v>
      </c>
      <c r="I1360" s="132" t="e">
        <f>G1360*#REF!</f>
        <v>#REF!</v>
      </c>
    </row>
    <row r="1361" spans="1:9" ht="32.25" customHeight="1" x14ac:dyDescent="0.2">
      <c r="A1361" s="39" t="s">
        <v>616</v>
      </c>
      <c r="B1361" s="6" t="s">
        <v>508</v>
      </c>
      <c r="C1361" s="50" t="s">
        <v>1047</v>
      </c>
      <c r="D1361" s="5" t="e">
        <f>#REF!</f>
        <v>#REF!</v>
      </c>
      <c r="E1361" s="5">
        <v>0.28999999999999998</v>
      </c>
      <c r="F1361" s="5" t="e">
        <f t="shared" si="59"/>
        <v>#REF!</v>
      </c>
      <c r="G1361" s="5" t="e">
        <f>F1361*#REF!</f>
        <v>#REF!</v>
      </c>
      <c r="H1361" s="131" t="e">
        <f>G1361*#REF!</f>
        <v>#REF!</v>
      </c>
      <c r="I1361" s="132" t="e">
        <f>G1361*#REF!</f>
        <v>#REF!</v>
      </c>
    </row>
    <row r="1362" spans="1:9" ht="32.25" customHeight="1" x14ac:dyDescent="0.2">
      <c r="A1362" s="39" t="s">
        <v>617</v>
      </c>
      <c r="B1362" s="6" t="s">
        <v>11</v>
      </c>
      <c r="C1362" s="50" t="s">
        <v>1047</v>
      </c>
      <c r="D1362" s="5" t="e">
        <f>#REF!</f>
        <v>#REF!</v>
      </c>
      <c r="E1362" s="5">
        <v>0.31</v>
      </c>
      <c r="F1362" s="5" t="e">
        <f t="shared" si="59"/>
        <v>#REF!</v>
      </c>
      <c r="G1362" s="5" t="e">
        <f>F1362*#REF!</f>
        <v>#REF!</v>
      </c>
      <c r="H1362" s="131" t="e">
        <f>G1362*#REF!</f>
        <v>#REF!</v>
      </c>
      <c r="I1362" s="132" t="e">
        <f>G1362*#REF!</f>
        <v>#REF!</v>
      </c>
    </row>
    <row r="1363" spans="1:9" ht="32.25" customHeight="1" x14ac:dyDescent="0.2">
      <c r="A1363" s="39" t="s">
        <v>982</v>
      </c>
      <c r="B1363" s="6" t="s">
        <v>127</v>
      </c>
      <c r="C1363" s="50" t="s">
        <v>1047</v>
      </c>
      <c r="D1363" s="5" t="e">
        <f>#REF!</f>
        <v>#REF!</v>
      </c>
      <c r="E1363" s="5">
        <v>0.43</v>
      </c>
      <c r="F1363" s="5" t="e">
        <f t="shared" si="59"/>
        <v>#REF!</v>
      </c>
      <c r="G1363" s="5" t="e">
        <f>F1363*#REF!</f>
        <v>#REF!</v>
      </c>
      <c r="H1363" s="131" t="e">
        <f>G1363*#REF!</f>
        <v>#REF!</v>
      </c>
      <c r="I1363" s="132" t="e">
        <f>G1363*#REF!</f>
        <v>#REF!</v>
      </c>
    </row>
    <row r="1364" spans="1:9" ht="32.25" customHeight="1" x14ac:dyDescent="0.2">
      <c r="A1364" s="39" t="s">
        <v>983</v>
      </c>
      <c r="B1364" s="6" t="s">
        <v>591</v>
      </c>
      <c r="C1364" s="50" t="s">
        <v>1047</v>
      </c>
      <c r="D1364" s="5" t="e">
        <f>#REF!</f>
        <v>#REF!</v>
      </c>
      <c r="E1364" s="5">
        <v>0.43</v>
      </c>
      <c r="F1364" s="5" t="e">
        <f t="shared" si="59"/>
        <v>#REF!</v>
      </c>
      <c r="G1364" s="5" t="e">
        <f>F1364*#REF!</f>
        <v>#REF!</v>
      </c>
      <c r="H1364" s="131" t="e">
        <f>G1364*#REF!</f>
        <v>#REF!</v>
      </c>
      <c r="I1364" s="132" t="e">
        <f>G1364*#REF!</f>
        <v>#REF!</v>
      </c>
    </row>
    <row r="1365" spans="1:9" ht="32.25" customHeight="1" x14ac:dyDescent="0.2">
      <c r="A1365" s="39" t="s">
        <v>128</v>
      </c>
      <c r="B1365" s="6" t="s">
        <v>469</v>
      </c>
      <c r="C1365" s="50" t="s">
        <v>1047</v>
      </c>
      <c r="D1365" s="5" t="e">
        <f>#REF!</f>
        <v>#REF!</v>
      </c>
      <c r="E1365" s="5">
        <f>E1364</f>
        <v>0.43</v>
      </c>
      <c r="F1365" s="5" t="e">
        <f t="shared" si="59"/>
        <v>#REF!</v>
      </c>
      <c r="G1365" s="5" t="e">
        <f>F1365*#REF!</f>
        <v>#REF!</v>
      </c>
      <c r="H1365" s="131" t="e">
        <f>G1365*#REF!</f>
        <v>#REF!</v>
      </c>
      <c r="I1365" s="132" t="e">
        <f>G1365*#REF!</f>
        <v>#REF!</v>
      </c>
    </row>
    <row r="1366" spans="1:9" ht="32.25" customHeight="1" x14ac:dyDescent="0.2">
      <c r="A1366" s="39" t="s">
        <v>984</v>
      </c>
      <c r="B1366" s="6" t="s">
        <v>832</v>
      </c>
      <c r="C1366" s="50" t="s">
        <v>1047</v>
      </c>
      <c r="D1366" s="5" t="e">
        <f>#REF!</f>
        <v>#REF!</v>
      </c>
      <c r="E1366" s="5">
        <v>0.23</v>
      </c>
      <c r="F1366" s="5" t="e">
        <f t="shared" si="59"/>
        <v>#REF!</v>
      </c>
      <c r="G1366" s="5" t="e">
        <f>F1366*#REF!</f>
        <v>#REF!</v>
      </c>
      <c r="H1366" s="131" t="e">
        <f>G1366*#REF!</f>
        <v>#REF!</v>
      </c>
      <c r="I1366" s="132" t="e">
        <f>G1366*#REF!</f>
        <v>#REF!</v>
      </c>
    </row>
    <row r="1367" spans="1:9" ht="32.25" customHeight="1" x14ac:dyDescent="0.2">
      <c r="A1367" s="39" t="s">
        <v>343</v>
      </c>
      <c r="B1367" s="6" t="s">
        <v>344</v>
      </c>
      <c r="C1367" s="50" t="s">
        <v>1047</v>
      </c>
      <c r="D1367" s="5" t="e">
        <f>#REF!</f>
        <v>#REF!</v>
      </c>
      <c r="E1367" s="5">
        <v>1.24</v>
      </c>
      <c r="F1367" s="5" t="e">
        <f t="shared" si="59"/>
        <v>#REF!</v>
      </c>
      <c r="G1367" s="5" t="e">
        <f>F1367*#REF!</f>
        <v>#REF!</v>
      </c>
      <c r="H1367" s="131" t="e">
        <f>G1367*#REF!</f>
        <v>#REF!</v>
      </c>
      <c r="I1367" s="132" t="e">
        <f>G1367*#REF!</f>
        <v>#REF!</v>
      </c>
    </row>
    <row r="1368" spans="1:9" ht="32.25" customHeight="1" x14ac:dyDescent="0.2">
      <c r="A1368" s="39" t="s">
        <v>985</v>
      </c>
      <c r="B1368" s="6" t="s">
        <v>346</v>
      </c>
      <c r="C1368" s="50" t="s">
        <v>1047</v>
      </c>
      <c r="D1368" s="5" t="e">
        <f>#REF!</f>
        <v>#REF!</v>
      </c>
      <c r="E1368" s="5">
        <v>0.85</v>
      </c>
      <c r="F1368" s="5" t="e">
        <f t="shared" si="59"/>
        <v>#REF!</v>
      </c>
      <c r="G1368" s="5" t="e">
        <f>F1368*#REF!</f>
        <v>#REF!</v>
      </c>
      <c r="H1368" s="131" t="e">
        <f>G1368*#REF!</f>
        <v>#REF!</v>
      </c>
      <c r="I1368" s="132" t="e">
        <f>G1368*#REF!</f>
        <v>#REF!</v>
      </c>
    </row>
    <row r="1369" spans="1:9" ht="32.25" customHeight="1" x14ac:dyDescent="0.2">
      <c r="A1369" s="39" t="s">
        <v>840</v>
      </c>
      <c r="B1369" s="6" t="s">
        <v>345</v>
      </c>
      <c r="C1369" s="50" t="s">
        <v>1047</v>
      </c>
      <c r="D1369" s="5" t="e">
        <f>#REF!</f>
        <v>#REF!</v>
      </c>
      <c r="E1369" s="5">
        <v>0.39</v>
      </c>
      <c r="F1369" s="5" t="e">
        <f t="shared" si="59"/>
        <v>#REF!</v>
      </c>
      <c r="G1369" s="5" t="e">
        <f>F1369*#REF!</f>
        <v>#REF!</v>
      </c>
      <c r="H1369" s="131" t="e">
        <f>G1369*#REF!</f>
        <v>#REF!</v>
      </c>
      <c r="I1369" s="132" t="e">
        <f>G1369*#REF!</f>
        <v>#REF!</v>
      </c>
    </row>
    <row r="1370" spans="1:9" ht="32.25" customHeight="1" x14ac:dyDescent="0.2">
      <c r="A1370" s="39" t="s">
        <v>641</v>
      </c>
      <c r="B1370" s="6" t="s">
        <v>269</v>
      </c>
      <c r="C1370" s="50" t="s">
        <v>1047</v>
      </c>
      <c r="D1370" s="5" t="e">
        <f>#REF!</f>
        <v>#REF!</v>
      </c>
      <c r="E1370" s="5">
        <v>1.01</v>
      </c>
      <c r="F1370" s="5" t="e">
        <f t="shared" si="59"/>
        <v>#REF!</v>
      </c>
      <c r="G1370" s="5" t="e">
        <f>F1370*#REF!</f>
        <v>#REF!</v>
      </c>
      <c r="H1370" s="131" t="e">
        <f>G1370*#REF!</f>
        <v>#REF!</v>
      </c>
      <c r="I1370" s="132" t="e">
        <f>G1370*#REF!</f>
        <v>#REF!</v>
      </c>
    </row>
    <row r="1371" spans="1:9" ht="32.25" customHeight="1" x14ac:dyDescent="0.2">
      <c r="A1371" s="39" t="s">
        <v>10</v>
      </c>
      <c r="B1371" s="6" t="s">
        <v>269</v>
      </c>
      <c r="C1371" s="50" t="s">
        <v>1047</v>
      </c>
      <c r="D1371" s="5" t="e">
        <f>#REF!</f>
        <v>#REF!</v>
      </c>
      <c r="E1371" s="5">
        <v>1.01</v>
      </c>
      <c r="F1371" s="5" t="e">
        <f t="shared" si="59"/>
        <v>#REF!</v>
      </c>
      <c r="G1371" s="5" t="e">
        <f>F1371*#REF!</f>
        <v>#REF!</v>
      </c>
      <c r="H1371" s="131" t="e">
        <f>G1371*#REF!</f>
        <v>#REF!</v>
      </c>
      <c r="I1371" s="132" t="e">
        <f>G1371*#REF!</f>
        <v>#REF!</v>
      </c>
    </row>
    <row r="1372" spans="1:9" ht="32.25" customHeight="1" x14ac:dyDescent="0.2">
      <c r="A1372" s="39" t="s">
        <v>236</v>
      </c>
      <c r="B1372" s="6" t="s">
        <v>728</v>
      </c>
      <c r="C1372" s="50" t="s">
        <v>1047</v>
      </c>
      <c r="D1372" s="5" t="e">
        <f>#REF!</f>
        <v>#REF!</v>
      </c>
      <c r="E1372" s="5">
        <v>0.82</v>
      </c>
      <c r="F1372" s="5" t="e">
        <f t="shared" si="59"/>
        <v>#REF!</v>
      </c>
      <c r="G1372" s="5" t="e">
        <f>F1372*#REF!</f>
        <v>#REF!</v>
      </c>
      <c r="H1372" s="131" t="e">
        <f>G1372*#REF!</f>
        <v>#REF!</v>
      </c>
      <c r="I1372" s="132" t="e">
        <f>G1372*#REF!</f>
        <v>#REF!</v>
      </c>
    </row>
    <row r="1373" spans="1:9" ht="32.25" customHeight="1" x14ac:dyDescent="0.2">
      <c r="A1373" s="39" t="s">
        <v>237</v>
      </c>
      <c r="B1373" s="6" t="s">
        <v>345</v>
      </c>
      <c r="C1373" s="50" t="s">
        <v>1047</v>
      </c>
      <c r="D1373" s="5" t="e">
        <f>#REF!</f>
        <v>#REF!</v>
      </c>
      <c r="E1373" s="5">
        <v>0.5</v>
      </c>
      <c r="F1373" s="5" t="e">
        <f t="shared" si="59"/>
        <v>#REF!</v>
      </c>
      <c r="G1373" s="5" t="e">
        <f>F1373*#REF!</f>
        <v>#REF!</v>
      </c>
      <c r="H1373" s="131" t="e">
        <f>G1373*#REF!</f>
        <v>#REF!</v>
      </c>
      <c r="I1373" s="132" t="e">
        <f>G1373*#REF!</f>
        <v>#REF!</v>
      </c>
    </row>
    <row r="1374" spans="1:9" ht="32.25" customHeight="1" x14ac:dyDescent="0.2">
      <c r="A1374" s="39" t="s">
        <v>684</v>
      </c>
      <c r="B1374" s="6" t="s">
        <v>345</v>
      </c>
      <c r="C1374" s="50" t="s">
        <v>1047</v>
      </c>
      <c r="D1374" s="5" t="e">
        <f>#REF!</f>
        <v>#REF!</v>
      </c>
      <c r="E1374" s="5">
        <v>0.23499999999999999</v>
      </c>
      <c r="F1374" s="5" t="e">
        <f t="shared" si="59"/>
        <v>#REF!</v>
      </c>
      <c r="G1374" s="5" t="e">
        <f>F1374*#REF!</f>
        <v>#REF!</v>
      </c>
      <c r="H1374" s="131" t="e">
        <f>G1374*#REF!</f>
        <v>#REF!</v>
      </c>
      <c r="I1374" s="132" t="e">
        <f>G1374*#REF!</f>
        <v>#REF!</v>
      </c>
    </row>
    <row r="1375" spans="1:9" ht="32.25" customHeight="1" x14ac:dyDescent="0.2">
      <c r="A1375" s="33" t="s">
        <v>685</v>
      </c>
      <c r="B1375" s="6" t="s">
        <v>345</v>
      </c>
      <c r="C1375" s="50" t="s">
        <v>1047</v>
      </c>
      <c r="D1375" s="5" t="e">
        <f>#REF!</f>
        <v>#REF!</v>
      </c>
      <c r="E1375" s="5">
        <v>0.62</v>
      </c>
      <c r="F1375" s="5" t="e">
        <f t="shared" si="59"/>
        <v>#REF!</v>
      </c>
      <c r="G1375" s="5" t="e">
        <f>F1375*#REF!</f>
        <v>#REF!</v>
      </c>
      <c r="H1375" s="131" t="e">
        <f>G1375*#REF!</f>
        <v>#REF!</v>
      </c>
      <c r="I1375" s="132" t="e">
        <f>G1375*#REF!</f>
        <v>#REF!</v>
      </c>
    </row>
    <row r="1376" spans="1:9" ht="32.25" customHeight="1" x14ac:dyDescent="0.2">
      <c r="A1376" s="39" t="s">
        <v>686</v>
      </c>
      <c r="B1376" s="6" t="s">
        <v>345</v>
      </c>
      <c r="C1376" s="50" t="s">
        <v>1047</v>
      </c>
      <c r="D1376" s="5" t="e">
        <f>#REF!</f>
        <v>#REF!</v>
      </c>
      <c r="E1376" s="5">
        <v>0.31</v>
      </c>
      <c r="F1376" s="5" t="e">
        <f t="shared" si="59"/>
        <v>#REF!</v>
      </c>
      <c r="G1376" s="5" t="e">
        <f>F1376*#REF!</f>
        <v>#REF!</v>
      </c>
      <c r="H1376" s="131" t="e">
        <f>G1376*#REF!</f>
        <v>#REF!</v>
      </c>
      <c r="I1376" s="132" t="e">
        <f>G1376*#REF!</f>
        <v>#REF!</v>
      </c>
    </row>
    <row r="1377" spans="1:9" ht="32.25" customHeight="1" x14ac:dyDescent="0.2">
      <c r="A1377" s="39" t="s">
        <v>687</v>
      </c>
      <c r="B1377" s="6" t="s">
        <v>345</v>
      </c>
      <c r="C1377" s="50" t="s">
        <v>1047</v>
      </c>
      <c r="D1377" s="5" t="e">
        <f>#REF!</f>
        <v>#REF!</v>
      </c>
      <c r="E1377" s="5">
        <v>0.74</v>
      </c>
      <c r="F1377" s="5" t="e">
        <f t="shared" si="59"/>
        <v>#REF!</v>
      </c>
      <c r="G1377" s="5" t="e">
        <f>F1377*#REF!</f>
        <v>#REF!</v>
      </c>
      <c r="H1377" s="131" t="e">
        <f>G1377*#REF!</f>
        <v>#REF!</v>
      </c>
      <c r="I1377" s="132" t="e">
        <f>G1377*#REF!</f>
        <v>#REF!</v>
      </c>
    </row>
    <row r="1378" spans="1:9" ht="27.75" customHeight="1" x14ac:dyDescent="0.2">
      <c r="A1378" s="39" t="s">
        <v>1101</v>
      </c>
      <c r="B1378" s="6" t="s">
        <v>465</v>
      </c>
      <c r="C1378" s="50" t="s">
        <v>1047</v>
      </c>
      <c r="D1378" s="5" t="e">
        <f>#REF!</f>
        <v>#REF!</v>
      </c>
      <c r="E1378" s="5">
        <v>1.01</v>
      </c>
      <c r="F1378" s="5" t="e">
        <f t="shared" si="59"/>
        <v>#REF!</v>
      </c>
      <c r="G1378" s="5" t="e">
        <f>F1378*#REF!</f>
        <v>#REF!</v>
      </c>
      <c r="H1378" s="131" t="e">
        <f>G1378*#REF!</f>
        <v>#REF!</v>
      </c>
      <c r="I1378" s="132" t="e">
        <f>G1378*#REF!</f>
        <v>#REF!</v>
      </c>
    </row>
    <row r="1379" spans="1:9" ht="33" customHeight="1" x14ac:dyDescent="0.2">
      <c r="A1379" s="39" t="s">
        <v>1035</v>
      </c>
      <c r="B1379" s="6" t="s">
        <v>269</v>
      </c>
      <c r="C1379" s="50" t="s">
        <v>1047</v>
      </c>
      <c r="D1379" s="5" t="e">
        <f>#REF!</f>
        <v>#REF!</v>
      </c>
      <c r="E1379" s="5">
        <v>0.5</v>
      </c>
      <c r="F1379" s="5" t="e">
        <f t="shared" si="59"/>
        <v>#REF!</v>
      </c>
      <c r="G1379" s="5" t="e">
        <f>F1379*#REF!</f>
        <v>#REF!</v>
      </c>
      <c r="H1379" s="131" t="e">
        <f>G1379*#REF!</f>
        <v>#REF!</v>
      </c>
      <c r="I1379" s="132" t="e">
        <f>G1379*#REF!</f>
        <v>#REF!</v>
      </c>
    </row>
    <row r="1380" spans="1:9" ht="33" customHeight="1" x14ac:dyDescent="0.2">
      <c r="A1380" s="39" t="s">
        <v>1036</v>
      </c>
      <c r="B1380" s="6" t="s">
        <v>11</v>
      </c>
      <c r="C1380" s="50" t="s">
        <v>1047</v>
      </c>
      <c r="D1380" s="5" t="e">
        <f>#REF!</f>
        <v>#REF!</v>
      </c>
      <c r="E1380" s="5">
        <v>0.3</v>
      </c>
      <c r="F1380" s="5" t="e">
        <f t="shared" si="59"/>
        <v>#REF!</v>
      </c>
      <c r="G1380" s="5" t="e">
        <f>F1380*#REF!</f>
        <v>#REF!</v>
      </c>
      <c r="H1380" s="131" t="e">
        <f>G1380*#REF!</f>
        <v>#REF!</v>
      </c>
      <c r="I1380" s="132" t="e">
        <f>G1380*#REF!</f>
        <v>#REF!</v>
      </c>
    </row>
    <row r="1381" spans="1:9" ht="33" customHeight="1" x14ac:dyDescent="0.2">
      <c r="A1381" s="39" t="s">
        <v>1037</v>
      </c>
      <c r="B1381" s="6" t="s">
        <v>269</v>
      </c>
      <c r="C1381" s="50" t="s">
        <v>1047</v>
      </c>
      <c r="D1381" s="5" t="e">
        <f>#REF!</f>
        <v>#REF!</v>
      </c>
      <c r="E1381" s="5">
        <v>0.33</v>
      </c>
      <c r="F1381" s="5" t="e">
        <f t="shared" si="59"/>
        <v>#REF!</v>
      </c>
      <c r="G1381" s="5" t="e">
        <f>F1381*#REF!</f>
        <v>#REF!</v>
      </c>
      <c r="H1381" s="131" t="e">
        <f>G1381*#REF!</f>
        <v>#REF!</v>
      </c>
      <c r="I1381" s="132" t="e">
        <f>G1381*#REF!</f>
        <v>#REF!</v>
      </c>
    </row>
    <row r="1382" spans="1:9" ht="33" customHeight="1" x14ac:dyDescent="0.2">
      <c r="A1382" s="39" t="s">
        <v>1038</v>
      </c>
      <c r="B1382" s="6" t="s">
        <v>466</v>
      </c>
      <c r="C1382" s="50" t="s">
        <v>1047</v>
      </c>
      <c r="D1382" s="5" t="e">
        <f>#REF!</f>
        <v>#REF!</v>
      </c>
      <c r="E1382" s="5">
        <v>0.67</v>
      </c>
      <c r="F1382" s="5" t="e">
        <f t="shared" si="59"/>
        <v>#REF!</v>
      </c>
      <c r="G1382" s="5" t="e">
        <f>F1382*#REF!</f>
        <v>#REF!</v>
      </c>
      <c r="H1382" s="131" t="e">
        <f>G1382*#REF!</f>
        <v>#REF!</v>
      </c>
      <c r="I1382" s="132" t="e">
        <f>G1382*#REF!</f>
        <v>#REF!</v>
      </c>
    </row>
    <row r="1383" spans="1:9" ht="33" customHeight="1" x14ac:dyDescent="0.2">
      <c r="A1383" s="39" t="s">
        <v>1126</v>
      </c>
      <c r="B1383" s="6" t="s">
        <v>269</v>
      </c>
      <c r="C1383" s="50" t="s">
        <v>1047</v>
      </c>
      <c r="D1383" s="5" t="e">
        <f>#REF!</f>
        <v>#REF!</v>
      </c>
      <c r="E1383" s="5">
        <v>0.5</v>
      </c>
      <c r="F1383" s="5" t="e">
        <f t="shared" si="59"/>
        <v>#REF!</v>
      </c>
      <c r="G1383" s="5" t="e">
        <f>F1383*#REF!</f>
        <v>#REF!</v>
      </c>
      <c r="H1383" s="131" t="e">
        <f>G1383*#REF!</f>
        <v>#REF!</v>
      </c>
      <c r="I1383" s="132" t="e">
        <f>G1383*#REF!</f>
        <v>#REF!</v>
      </c>
    </row>
    <row r="1384" spans="1:9" ht="33" customHeight="1" x14ac:dyDescent="0.2">
      <c r="A1384" s="39" t="s">
        <v>1127</v>
      </c>
      <c r="B1384" s="6" t="s">
        <v>678</v>
      </c>
      <c r="C1384" s="50" t="s">
        <v>1047</v>
      </c>
      <c r="D1384" s="5" t="e">
        <f>#REF!</f>
        <v>#REF!</v>
      </c>
      <c r="E1384" s="5">
        <v>0.85</v>
      </c>
      <c r="F1384" s="5" t="e">
        <f t="shared" si="59"/>
        <v>#REF!</v>
      </c>
      <c r="G1384" s="5" t="e">
        <f>F1384*#REF!</f>
        <v>#REF!</v>
      </c>
      <c r="H1384" s="131" t="e">
        <f>G1384*#REF!</f>
        <v>#REF!</v>
      </c>
      <c r="I1384" s="132" t="e">
        <f>G1384*#REF!</f>
        <v>#REF!</v>
      </c>
    </row>
    <row r="1385" spans="1:9" ht="33" customHeight="1" x14ac:dyDescent="0.2">
      <c r="A1385" s="39" t="s">
        <v>1128</v>
      </c>
      <c r="B1385" s="6" t="s">
        <v>832</v>
      </c>
      <c r="C1385" s="50" t="s">
        <v>1047</v>
      </c>
      <c r="D1385" s="5" t="e">
        <f>#REF!</f>
        <v>#REF!</v>
      </c>
      <c r="E1385" s="5">
        <v>0.3</v>
      </c>
      <c r="F1385" s="5" t="e">
        <f t="shared" si="59"/>
        <v>#REF!</v>
      </c>
      <c r="G1385" s="5" t="e">
        <f>F1385*#REF!</f>
        <v>#REF!</v>
      </c>
      <c r="H1385" s="131" t="e">
        <f>G1385*#REF!</f>
        <v>#REF!</v>
      </c>
      <c r="I1385" s="132" t="e">
        <f>G1385*#REF!</f>
        <v>#REF!</v>
      </c>
    </row>
    <row r="1386" spans="1:9" ht="33" customHeight="1" x14ac:dyDescent="0.2">
      <c r="A1386" s="39" t="s">
        <v>1129</v>
      </c>
      <c r="B1386" s="6" t="s">
        <v>470</v>
      </c>
      <c r="C1386" s="50" t="s">
        <v>1047</v>
      </c>
      <c r="D1386" s="5" t="e">
        <f>#REF!</f>
        <v>#REF!</v>
      </c>
      <c r="E1386" s="5">
        <v>0.69499999999999995</v>
      </c>
      <c r="F1386" s="5" t="e">
        <f t="shared" si="59"/>
        <v>#REF!</v>
      </c>
      <c r="G1386" s="5" t="e">
        <f>F1386*#REF!</f>
        <v>#REF!</v>
      </c>
      <c r="H1386" s="131" t="e">
        <f>G1386*#REF!</f>
        <v>#REF!</v>
      </c>
      <c r="I1386" s="132" t="e">
        <f>G1386*#REF!</f>
        <v>#REF!</v>
      </c>
    </row>
    <row r="1387" spans="1:9" ht="33" customHeight="1" x14ac:dyDescent="0.2">
      <c r="A1387" s="33" t="s">
        <v>814</v>
      </c>
      <c r="B1387" s="6" t="s">
        <v>832</v>
      </c>
      <c r="C1387" s="50" t="s">
        <v>1047</v>
      </c>
      <c r="D1387" s="5" t="e">
        <f>#REF!</f>
        <v>#REF!</v>
      </c>
      <c r="E1387" s="5">
        <v>0.67</v>
      </c>
      <c r="F1387" s="5" t="e">
        <f t="shared" si="59"/>
        <v>#REF!</v>
      </c>
      <c r="G1387" s="5" t="e">
        <f>F1387*#REF!</f>
        <v>#REF!</v>
      </c>
      <c r="H1387" s="131" t="e">
        <f>G1387*#REF!</f>
        <v>#REF!</v>
      </c>
      <c r="I1387" s="132" t="e">
        <f>G1387*#REF!</f>
        <v>#REF!</v>
      </c>
    </row>
    <row r="1388" spans="1:9" ht="33" customHeight="1" x14ac:dyDescent="0.2">
      <c r="A1388" s="39" t="s">
        <v>175</v>
      </c>
      <c r="B1388" s="6" t="s">
        <v>120</v>
      </c>
      <c r="C1388" s="50" t="s">
        <v>1047</v>
      </c>
      <c r="D1388" s="5" t="e">
        <f>#REF!</f>
        <v>#REF!</v>
      </c>
      <c r="E1388" s="5">
        <v>0.63</v>
      </c>
      <c r="F1388" s="5" t="e">
        <f t="shared" si="59"/>
        <v>#REF!</v>
      </c>
      <c r="G1388" s="5" t="e">
        <f>F1388*#REF!</f>
        <v>#REF!</v>
      </c>
      <c r="H1388" s="131" t="e">
        <f>G1388*#REF!</f>
        <v>#REF!</v>
      </c>
      <c r="I1388" s="132" t="e">
        <f>G1388*#REF!</f>
        <v>#REF!</v>
      </c>
    </row>
    <row r="1389" spans="1:9" ht="22.5" customHeight="1" x14ac:dyDescent="0.2">
      <c r="A1389" s="80" t="s">
        <v>467</v>
      </c>
      <c r="B1389" s="6"/>
      <c r="C1389" s="50"/>
      <c r="D1389" s="5"/>
      <c r="E1389" s="5"/>
      <c r="F1389" s="5"/>
      <c r="G1389" s="5"/>
      <c r="H1389" s="131"/>
      <c r="I1389" s="132"/>
    </row>
    <row r="1390" spans="1:9" ht="35.25" customHeight="1" x14ac:dyDescent="0.2">
      <c r="A1390" s="33" t="s">
        <v>944</v>
      </c>
      <c r="B1390" s="7" t="s">
        <v>842</v>
      </c>
      <c r="C1390" s="50" t="s">
        <v>1060</v>
      </c>
      <c r="D1390" s="5" t="e">
        <f>#REF!</f>
        <v>#REF!</v>
      </c>
      <c r="E1390" s="5">
        <v>3</v>
      </c>
      <c r="F1390" s="5" t="e">
        <f t="shared" ref="F1390:F1416" si="60">D1390*E1390</f>
        <v>#REF!</v>
      </c>
      <c r="G1390" s="5" t="e">
        <f>F1390*#REF!</f>
        <v>#REF!</v>
      </c>
      <c r="H1390" s="131" t="e">
        <f>G1390*#REF!</f>
        <v>#REF!</v>
      </c>
      <c r="I1390" s="132" t="e">
        <f>G1390*#REF!</f>
        <v>#REF!</v>
      </c>
    </row>
    <row r="1391" spans="1:9" ht="35.25" customHeight="1" x14ac:dyDescent="0.2">
      <c r="A1391" s="33" t="s">
        <v>871</v>
      </c>
      <c r="B1391" s="7" t="s">
        <v>842</v>
      </c>
      <c r="C1391" s="50" t="s">
        <v>1060</v>
      </c>
      <c r="D1391" s="5" t="e">
        <f>#REF!</f>
        <v>#REF!</v>
      </c>
      <c r="E1391" s="5">
        <v>5.7</v>
      </c>
      <c r="F1391" s="5" t="e">
        <f t="shared" si="60"/>
        <v>#REF!</v>
      </c>
      <c r="G1391" s="5" t="e">
        <f>F1391*#REF!</f>
        <v>#REF!</v>
      </c>
      <c r="H1391" s="131" t="e">
        <f>G1391*#REF!</f>
        <v>#REF!</v>
      </c>
      <c r="I1391" s="132" t="e">
        <f>G1391*#REF!</f>
        <v>#REF!</v>
      </c>
    </row>
    <row r="1392" spans="1:9" ht="31.5" customHeight="1" x14ac:dyDescent="0.2">
      <c r="A1392" s="39" t="s">
        <v>1131</v>
      </c>
      <c r="B1392" s="7" t="s">
        <v>842</v>
      </c>
      <c r="C1392" s="50" t="s">
        <v>1060</v>
      </c>
      <c r="D1392" s="5" t="e">
        <f>#REF!</f>
        <v>#REF!</v>
      </c>
      <c r="E1392" s="5">
        <v>1.54</v>
      </c>
      <c r="F1392" s="5" t="e">
        <f t="shared" si="60"/>
        <v>#REF!</v>
      </c>
      <c r="G1392" s="5" t="e">
        <f>F1392*#REF!</f>
        <v>#REF!</v>
      </c>
      <c r="H1392" s="131" t="e">
        <f>G1392*#REF!</f>
        <v>#REF!</v>
      </c>
      <c r="I1392" s="132" t="e">
        <f>G1392*#REF!</f>
        <v>#REF!</v>
      </c>
    </row>
    <row r="1393" spans="1:9" ht="31.5" customHeight="1" x14ac:dyDescent="0.2">
      <c r="A1393" s="39" t="s">
        <v>1132</v>
      </c>
      <c r="B1393" s="6" t="s">
        <v>678</v>
      </c>
      <c r="C1393" s="50" t="s">
        <v>1060</v>
      </c>
      <c r="D1393" s="5" t="e">
        <f>#REF!</f>
        <v>#REF!</v>
      </c>
      <c r="E1393" s="5">
        <v>1.03</v>
      </c>
      <c r="F1393" s="5" t="e">
        <f t="shared" si="60"/>
        <v>#REF!</v>
      </c>
      <c r="G1393" s="5" t="e">
        <f>F1393*#REF!</f>
        <v>#REF!</v>
      </c>
      <c r="H1393" s="131" t="e">
        <f>G1393*#REF!</f>
        <v>#REF!</v>
      </c>
      <c r="I1393" s="132" t="e">
        <f>G1393*#REF!</f>
        <v>#REF!</v>
      </c>
    </row>
    <row r="1394" spans="1:9" ht="34.5" customHeight="1" x14ac:dyDescent="0.2">
      <c r="A1394" s="39" t="s">
        <v>238</v>
      </c>
      <c r="B1394" s="6" t="s">
        <v>345</v>
      </c>
      <c r="C1394" s="50" t="s">
        <v>1060</v>
      </c>
      <c r="D1394" s="5" t="e">
        <f>#REF!</f>
        <v>#REF!</v>
      </c>
      <c r="E1394" s="5">
        <v>1</v>
      </c>
      <c r="F1394" s="5" t="e">
        <f t="shared" si="60"/>
        <v>#REF!</v>
      </c>
      <c r="G1394" s="5" t="e">
        <f>F1394*#REF!</f>
        <v>#REF!</v>
      </c>
      <c r="H1394" s="131" t="e">
        <f>G1394*#REF!</f>
        <v>#REF!</v>
      </c>
      <c r="I1394" s="132" t="e">
        <f>G1394*#REF!</f>
        <v>#REF!</v>
      </c>
    </row>
    <row r="1395" spans="1:9" ht="34.5" customHeight="1" x14ac:dyDescent="0.2">
      <c r="A1395" s="39" t="s">
        <v>239</v>
      </c>
      <c r="B1395" s="6" t="s">
        <v>345</v>
      </c>
      <c r="C1395" s="50" t="s">
        <v>1060</v>
      </c>
      <c r="D1395" s="5" t="e">
        <f>#REF!</f>
        <v>#REF!</v>
      </c>
      <c r="E1395" s="5">
        <v>0.8</v>
      </c>
      <c r="F1395" s="5" t="e">
        <f t="shared" si="60"/>
        <v>#REF!</v>
      </c>
      <c r="G1395" s="5" t="e">
        <f>F1395*#REF!</f>
        <v>#REF!</v>
      </c>
      <c r="H1395" s="131" t="e">
        <f>G1395*#REF!</f>
        <v>#REF!</v>
      </c>
      <c r="I1395" s="132" t="e">
        <f>G1395*#REF!</f>
        <v>#REF!</v>
      </c>
    </row>
    <row r="1396" spans="1:9" ht="34.5" customHeight="1" x14ac:dyDescent="0.2">
      <c r="A1396" s="39" t="s">
        <v>697</v>
      </c>
      <c r="B1396" s="7" t="s">
        <v>1162</v>
      </c>
      <c r="C1396" s="50" t="s">
        <v>1060</v>
      </c>
      <c r="D1396" s="5" t="e">
        <f>#REF!</f>
        <v>#REF!</v>
      </c>
      <c r="E1396" s="5">
        <v>1</v>
      </c>
      <c r="F1396" s="5" t="e">
        <f t="shared" si="60"/>
        <v>#REF!</v>
      </c>
      <c r="G1396" s="5" t="e">
        <f>F1396*#REF!</f>
        <v>#REF!</v>
      </c>
      <c r="H1396" s="131" t="e">
        <f>G1396*#REF!</f>
        <v>#REF!</v>
      </c>
      <c r="I1396" s="132" t="e">
        <f>G1396*#REF!</f>
        <v>#REF!</v>
      </c>
    </row>
    <row r="1397" spans="1:9" ht="34.5" customHeight="1" x14ac:dyDescent="0.2">
      <c r="A1397" s="39" t="s">
        <v>698</v>
      </c>
      <c r="B1397" s="7" t="s">
        <v>1162</v>
      </c>
      <c r="C1397" s="50" t="s">
        <v>1060</v>
      </c>
      <c r="D1397" s="5" t="e">
        <f>#REF!</f>
        <v>#REF!</v>
      </c>
      <c r="E1397" s="5">
        <v>0.4</v>
      </c>
      <c r="F1397" s="5" t="e">
        <f t="shared" si="60"/>
        <v>#REF!</v>
      </c>
      <c r="G1397" s="5" t="e">
        <f>F1397*#REF!</f>
        <v>#REF!</v>
      </c>
      <c r="H1397" s="131" t="e">
        <f>G1397*#REF!</f>
        <v>#REF!</v>
      </c>
      <c r="I1397" s="132" t="e">
        <f>G1397*#REF!</f>
        <v>#REF!</v>
      </c>
    </row>
    <row r="1398" spans="1:9" ht="34.5" customHeight="1" x14ac:dyDescent="0.2">
      <c r="A1398" s="39" t="s">
        <v>699</v>
      </c>
      <c r="B1398" s="7" t="s">
        <v>1162</v>
      </c>
      <c r="C1398" s="50" t="s">
        <v>1060</v>
      </c>
      <c r="D1398" s="5" t="e">
        <f>#REF!</f>
        <v>#REF!</v>
      </c>
      <c r="E1398" s="5">
        <v>0.6</v>
      </c>
      <c r="F1398" s="5" t="e">
        <f t="shared" si="60"/>
        <v>#REF!</v>
      </c>
      <c r="G1398" s="5" t="e">
        <f>F1398*#REF!</f>
        <v>#REF!</v>
      </c>
      <c r="H1398" s="131" t="e">
        <f>G1398*#REF!</f>
        <v>#REF!</v>
      </c>
      <c r="I1398" s="132" t="e">
        <f>G1398*#REF!</f>
        <v>#REF!</v>
      </c>
    </row>
    <row r="1399" spans="1:9" ht="34.5" customHeight="1" x14ac:dyDescent="0.2">
      <c r="A1399" s="39" t="s">
        <v>700</v>
      </c>
      <c r="B1399" s="6" t="s">
        <v>591</v>
      </c>
      <c r="C1399" s="50" t="s">
        <v>1060</v>
      </c>
      <c r="D1399" s="5" t="e">
        <f>#REF!</f>
        <v>#REF!</v>
      </c>
      <c r="E1399" s="5">
        <v>0.5</v>
      </c>
      <c r="F1399" s="5" t="e">
        <f t="shared" si="60"/>
        <v>#REF!</v>
      </c>
      <c r="G1399" s="5" t="e">
        <f>F1399*#REF!</f>
        <v>#REF!</v>
      </c>
      <c r="H1399" s="131" t="e">
        <f>G1399*#REF!</f>
        <v>#REF!</v>
      </c>
      <c r="I1399" s="132" t="e">
        <f>G1399*#REF!</f>
        <v>#REF!</v>
      </c>
    </row>
    <row r="1400" spans="1:9" ht="34.5" customHeight="1" x14ac:dyDescent="0.2">
      <c r="A1400" s="39" t="s">
        <v>701</v>
      </c>
      <c r="B1400" s="6" t="s">
        <v>1032</v>
      </c>
      <c r="C1400" s="50" t="s">
        <v>1060</v>
      </c>
      <c r="D1400" s="5" t="e">
        <f>#REF!</f>
        <v>#REF!</v>
      </c>
      <c r="E1400" s="5">
        <v>0.64</v>
      </c>
      <c r="F1400" s="5" t="e">
        <f t="shared" si="60"/>
        <v>#REF!</v>
      </c>
      <c r="G1400" s="5" t="e">
        <f>F1400*#REF!</f>
        <v>#REF!</v>
      </c>
      <c r="H1400" s="131" t="e">
        <f>G1400*#REF!</f>
        <v>#REF!</v>
      </c>
      <c r="I1400" s="132" t="e">
        <f>G1400*#REF!</f>
        <v>#REF!</v>
      </c>
    </row>
    <row r="1401" spans="1:9" ht="34.5" customHeight="1" x14ac:dyDescent="0.2">
      <c r="A1401" s="39" t="s">
        <v>355</v>
      </c>
      <c r="B1401" s="6" t="s">
        <v>123</v>
      </c>
      <c r="C1401" s="50" t="s">
        <v>1060</v>
      </c>
      <c r="D1401" s="5" t="e">
        <f>#REF!</f>
        <v>#REF!</v>
      </c>
      <c r="E1401" s="5">
        <v>0.33</v>
      </c>
      <c r="F1401" s="5" t="e">
        <f t="shared" si="60"/>
        <v>#REF!</v>
      </c>
      <c r="G1401" s="5" t="e">
        <f>F1401*#REF!</f>
        <v>#REF!</v>
      </c>
      <c r="H1401" s="131" t="e">
        <f>G1401*#REF!</f>
        <v>#REF!</v>
      </c>
      <c r="I1401" s="132" t="e">
        <f>G1401*#REF!</f>
        <v>#REF!</v>
      </c>
    </row>
    <row r="1402" spans="1:9" ht="34.5" customHeight="1" x14ac:dyDescent="0.2">
      <c r="A1402" s="39" t="s">
        <v>356</v>
      </c>
      <c r="B1402" s="6" t="s">
        <v>469</v>
      </c>
      <c r="C1402" s="50" t="s">
        <v>1060</v>
      </c>
      <c r="D1402" s="5" t="e">
        <f>#REF!</f>
        <v>#REF!</v>
      </c>
      <c r="E1402" s="5">
        <v>0.5</v>
      </c>
      <c r="F1402" s="5" t="e">
        <f t="shared" si="60"/>
        <v>#REF!</v>
      </c>
      <c r="G1402" s="5" t="e">
        <f>F1402*#REF!</f>
        <v>#REF!</v>
      </c>
      <c r="H1402" s="131" t="e">
        <f>G1402*#REF!</f>
        <v>#REF!</v>
      </c>
      <c r="I1402" s="132" t="e">
        <f>G1402*#REF!</f>
        <v>#REF!</v>
      </c>
    </row>
    <row r="1403" spans="1:9" ht="34.5" customHeight="1" x14ac:dyDescent="0.2">
      <c r="A1403" s="39" t="s">
        <v>357</v>
      </c>
      <c r="B1403" s="6" t="s">
        <v>386</v>
      </c>
      <c r="C1403" s="50" t="s">
        <v>1060</v>
      </c>
      <c r="D1403" s="5" t="e">
        <f>#REF!</f>
        <v>#REF!</v>
      </c>
      <c r="E1403" s="5">
        <v>0.51</v>
      </c>
      <c r="F1403" s="5" t="e">
        <f t="shared" si="60"/>
        <v>#REF!</v>
      </c>
      <c r="G1403" s="5" t="e">
        <f>F1403*#REF!</f>
        <v>#REF!</v>
      </c>
      <c r="H1403" s="131" t="e">
        <f>G1403*#REF!</f>
        <v>#REF!</v>
      </c>
      <c r="I1403" s="132" t="e">
        <f>G1403*#REF!</f>
        <v>#REF!</v>
      </c>
    </row>
    <row r="1404" spans="1:9" ht="34.5" customHeight="1" x14ac:dyDescent="0.2">
      <c r="A1404" s="39" t="s">
        <v>702</v>
      </c>
      <c r="B1404" s="6" t="s">
        <v>345</v>
      </c>
      <c r="C1404" s="50" t="s">
        <v>1060</v>
      </c>
      <c r="D1404" s="5" t="e">
        <f>#REF!</f>
        <v>#REF!</v>
      </c>
      <c r="E1404" s="5">
        <v>0.8</v>
      </c>
      <c r="F1404" s="5" t="e">
        <f t="shared" si="60"/>
        <v>#REF!</v>
      </c>
      <c r="G1404" s="5" t="e">
        <f>F1404*#REF!</f>
        <v>#REF!</v>
      </c>
      <c r="H1404" s="131" t="e">
        <f>G1404*#REF!</f>
        <v>#REF!</v>
      </c>
      <c r="I1404" s="132" t="e">
        <f>G1404*#REF!</f>
        <v>#REF!</v>
      </c>
    </row>
    <row r="1405" spans="1:9" ht="34.5" customHeight="1" x14ac:dyDescent="0.2">
      <c r="A1405" s="39" t="s">
        <v>703</v>
      </c>
      <c r="B1405" s="6" t="s">
        <v>345</v>
      </c>
      <c r="C1405" s="50" t="s">
        <v>1060</v>
      </c>
      <c r="D1405" s="5" t="e">
        <f>#REF!</f>
        <v>#REF!</v>
      </c>
      <c r="E1405" s="5">
        <v>1</v>
      </c>
      <c r="F1405" s="5" t="e">
        <f t="shared" si="60"/>
        <v>#REF!</v>
      </c>
      <c r="G1405" s="5" t="e">
        <f>F1405*#REF!</f>
        <v>#REF!</v>
      </c>
      <c r="H1405" s="131" t="e">
        <f>G1405*#REF!</f>
        <v>#REF!</v>
      </c>
      <c r="I1405" s="132" t="e">
        <f>G1405*#REF!</f>
        <v>#REF!</v>
      </c>
    </row>
    <row r="1406" spans="1:9" ht="34.5" customHeight="1" x14ac:dyDescent="0.2">
      <c r="A1406" s="39" t="s">
        <v>704</v>
      </c>
      <c r="B1406" s="6" t="s">
        <v>345</v>
      </c>
      <c r="C1406" s="50" t="s">
        <v>1060</v>
      </c>
      <c r="D1406" s="5" t="e">
        <f>#REF!</f>
        <v>#REF!</v>
      </c>
      <c r="E1406" s="5">
        <v>0.61</v>
      </c>
      <c r="F1406" s="5" t="e">
        <f t="shared" si="60"/>
        <v>#REF!</v>
      </c>
      <c r="G1406" s="5" t="e">
        <f>F1406*#REF!</f>
        <v>#REF!</v>
      </c>
      <c r="H1406" s="131" t="e">
        <f>G1406*#REF!</f>
        <v>#REF!</v>
      </c>
      <c r="I1406" s="132" t="e">
        <f>G1406*#REF!</f>
        <v>#REF!</v>
      </c>
    </row>
    <row r="1407" spans="1:9" ht="34.5" customHeight="1" x14ac:dyDescent="0.2">
      <c r="A1407" s="39" t="s">
        <v>580</v>
      </c>
      <c r="B1407" s="6" t="s">
        <v>269</v>
      </c>
      <c r="C1407" s="50" t="s">
        <v>1060</v>
      </c>
      <c r="D1407" s="5" t="e">
        <f>#REF!</f>
        <v>#REF!</v>
      </c>
      <c r="E1407" s="5">
        <v>0.25</v>
      </c>
      <c r="F1407" s="5" t="e">
        <f t="shared" si="60"/>
        <v>#REF!</v>
      </c>
      <c r="G1407" s="5" t="e">
        <f>F1407*#REF!</f>
        <v>#REF!</v>
      </c>
      <c r="H1407" s="131" t="e">
        <f>G1407*#REF!</f>
        <v>#REF!</v>
      </c>
      <c r="I1407" s="132" t="e">
        <f>G1407*#REF!</f>
        <v>#REF!</v>
      </c>
    </row>
    <row r="1408" spans="1:9" ht="34.5" customHeight="1" x14ac:dyDescent="0.2">
      <c r="A1408" s="39" t="s">
        <v>581</v>
      </c>
      <c r="B1408" s="6" t="s">
        <v>678</v>
      </c>
      <c r="C1408" s="50" t="s">
        <v>1060</v>
      </c>
      <c r="D1408" s="5" t="e">
        <f>#REF!</f>
        <v>#REF!</v>
      </c>
      <c r="E1408" s="5">
        <v>1.28</v>
      </c>
      <c r="F1408" s="5" t="e">
        <f t="shared" si="60"/>
        <v>#REF!</v>
      </c>
      <c r="G1408" s="5" t="e">
        <f>F1408*#REF!</f>
        <v>#REF!</v>
      </c>
      <c r="H1408" s="131" t="e">
        <f>G1408*#REF!</f>
        <v>#REF!</v>
      </c>
      <c r="I1408" s="132" t="e">
        <f>G1408*#REF!</f>
        <v>#REF!</v>
      </c>
    </row>
    <row r="1409" spans="1:9" ht="41.25" customHeight="1" x14ac:dyDescent="0.2">
      <c r="A1409" s="33" t="s">
        <v>171</v>
      </c>
      <c r="B1409" s="6" t="s">
        <v>269</v>
      </c>
      <c r="C1409" s="50" t="s">
        <v>1060</v>
      </c>
      <c r="D1409" s="5" t="e">
        <f>#REF!</f>
        <v>#REF!</v>
      </c>
      <c r="E1409" s="5">
        <v>0.5</v>
      </c>
      <c r="F1409" s="5" t="e">
        <f t="shared" si="60"/>
        <v>#REF!</v>
      </c>
      <c r="G1409" s="5" t="e">
        <f>F1409*#REF!</f>
        <v>#REF!</v>
      </c>
      <c r="H1409" s="131" t="e">
        <f>G1409*#REF!</f>
        <v>#REF!</v>
      </c>
      <c r="I1409" s="132" t="e">
        <f>G1409*#REF!</f>
        <v>#REF!</v>
      </c>
    </row>
    <row r="1410" spans="1:9" ht="33.75" customHeight="1" x14ac:dyDescent="0.2">
      <c r="A1410" s="39" t="s">
        <v>1039</v>
      </c>
      <c r="B1410" s="6" t="s">
        <v>269</v>
      </c>
      <c r="C1410" s="50" t="s">
        <v>1060</v>
      </c>
      <c r="D1410" s="5" t="e">
        <f>#REF!</f>
        <v>#REF!</v>
      </c>
      <c r="E1410" s="5">
        <v>0.25</v>
      </c>
      <c r="F1410" s="5" t="e">
        <f t="shared" si="60"/>
        <v>#REF!</v>
      </c>
      <c r="G1410" s="5" t="e">
        <f>F1410*#REF!</f>
        <v>#REF!</v>
      </c>
      <c r="H1410" s="131" t="e">
        <f>G1410*#REF!</f>
        <v>#REF!</v>
      </c>
      <c r="I1410" s="132" t="e">
        <f>G1410*#REF!</f>
        <v>#REF!</v>
      </c>
    </row>
    <row r="1411" spans="1:9" ht="42" customHeight="1" x14ac:dyDescent="0.2">
      <c r="A1411" s="33" t="s">
        <v>1040</v>
      </c>
      <c r="B1411" s="6" t="s">
        <v>269</v>
      </c>
      <c r="C1411" s="50" t="s">
        <v>1060</v>
      </c>
      <c r="D1411" s="5" t="e">
        <f>#REF!</f>
        <v>#REF!</v>
      </c>
      <c r="E1411" s="5">
        <v>0.5</v>
      </c>
      <c r="F1411" s="5" t="e">
        <f t="shared" si="60"/>
        <v>#REF!</v>
      </c>
      <c r="G1411" s="5" t="e">
        <f>F1411*#REF!</f>
        <v>#REF!</v>
      </c>
      <c r="H1411" s="131" t="e">
        <f>G1411*#REF!</f>
        <v>#REF!</v>
      </c>
      <c r="I1411" s="132" t="e">
        <f>G1411*#REF!</f>
        <v>#REF!</v>
      </c>
    </row>
    <row r="1412" spans="1:9" ht="32.25" customHeight="1" x14ac:dyDescent="0.2">
      <c r="A1412" s="39" t="s">
        <v>1041</v>
      </c>
      <c r="B1412" s="6" t="s">
        <v>269</v>
      </c>
      <c r="C1412" s="50" t="s">
        <v>1060</v>
      </c>
      <c r="D1412" s="5" t="e">
        <f>#REF!</f>
        <v>#REF!</v>
      </c>
      <c r="E1412" s="5">
        <v>0.3</v>
      </c>
      <c r="F1412" s="5" t="e">
        <f t="shared" si="60"/>
        <v>#REF!</v>
      </c>
      <c r="G1412" s="5" t="e">
        <f>F1412*#REF!</f>
        <v>#REF!</v>
      </c>
      <c r="H1412" s="131" t="e">
        <f>G1412*#REF!</f>
        <v>#REF!</v>
      </c>
      <c r="I1412" s="132" t="e">
        <f>G1412*#REF!</f>
        <v>#REF!</v>
      </c>
    </row>
    <row r="1413" spans="1:9" ht="32.25" customHeight="1" x14ac:dyDescent="0.2">
      <c r="A1413" s="33" t="s">
        <v>1042</v>
      </c>
      <c r="B1413" s="6" t="s">
        <v>269</v>
      </c>
      <c r="C1413" s="50" t="s">
        <v>1060</v>
      </c>
      <c r="D1413" s="5" t="e">
        <f>#REF!</f>
        <v>#REF!</v>
      </c>
      <c r="E1413" s="5">
        <v>0.51</v>
      </c>
      <c r="F1413" s="5" t="e">
        <f t="shared" si="60"/>
        <v>#REF!</v>
      </c>
      <c r="G1413" s="5" t="e">
        <f>F1413*#REF!</f>
        <v>#REF!</v>
      </c>
      <c r="H1413" s="131" t="e">
        <f>G1413*#REF!</f>
        <v>#REF!</v>
      </c>
      <c r="I1413" s="132" t="e">
        <f>G1413*#REF!</f>
        <v>#REF!</v>
      </c>
    </row>
    <row r="1414" spans="1:9" ht="32.25" customHeight="1" x14ac:dyDescent="0.2">
      <c r="A1414" s="39" t="s">
        <v>14</v>
      </c>
      <c r="B1414" s="6" t="s">
        <v>269</v>
      </c>
      <c r="C1414" s="50" t="s">
        <v>1060</v>
      </c>
      <c r="D1414" s="5" t="e">
        <f>#REF!</f>
        <v>#REF!</v>
      </c>
      <c r="E1414" s="5">
        <v>0.42</v>
      </c>
      <c r="F1414" s="5" t="e">
        <f t="shared" si="60"/>
        <v>#REF!</v>
      </c>
      <c r="G1414" s="5" t="e">
        <f>F1414*#REF!</f>
        <v>#REF!</v>
      </c>
      <c r="H1414" s="131" t="e">
        <f>G1414*#REF!</f>
        <v>#REF!</v>
      </c>
      <c r="I1414" s="132" t="e">
        <f>G1414*#REF!</f>
        <v>#REF!</v>
      </c>
    </row>
    <row r="1415" spans="1:9" ht="32.25" customHeight="1" x14ac:dyDescent="0.2">
      <c r="A1415" s="39" t="s">
        <v>1043</v>
      </c>
      <c r="B1415" s="6" t="s">
        <v>269</v>
      </c>
      <c r="C1415" s="50" t="s">
        <v>1060</v>
      </c>
      <c r="D1415" s="5" t="e">
        <f>#REF!</f>
        <v>#REF!</v>
      </c>
      <c r="E1415" s="5">
        <v>2</v>
      </c>
      <c r="F1415" s="5" t="e">
        <f t="shared" si="60"/>
        <v>#REF!</v>
      </c>
      <c r="G1415" s="5" t="e">
        <f>F1415*#REF!</f>
        <v>#REF!</v>
      </c>
      <c r="H1415" s="131" t="e">
        <f>G1415*#REF!</f>
        <v>#REF!</v>
      </c>
      <c r="I1415" s="132" t="e">
        <f>G1415*#REF!</f>
        <v>#REF!</v>
      </c>
    </row>
    <row r="1416" spans="1:9" ht="32.25" customHeight="1" x14ac:dyDescent="0.2">
      <c r="A1416" s="39" t="s">
        <v>1028</v>
      </c>
      <c r="B1416" s="6" t="s">
        <v>269</v>
      </c>
      <c r="C1416" s="50" t="s">
        <v>1060</v>
      </c>
      <c r="D1416" s="5" t="e">
        <f>#REF!</f>
        <v>#REF!</v>
      </c>
      <c r="E1416" s="5">
        <v>2.4300000000000002</v>
      </c>
      <c r="F1416" s="5" t="e">
        <f t="shared" si="60"/>
        <v>#REF!</v>
      </c>
      <c r="G1416" s="5" t="e">
        <f>F1416*#REF!</f>
        <v>#REF!</v>
      </c>
      <c r="H1416" s="131" t="e">
        <f>G1416*#REF!</f>
        <v>#REF!</v>
      </c>
      <c r="I1416" s="132" t="e">
        <f>G1416*#REF!</f>
        <v>#REF!</v>
      </c>
    </row>
    <row r="1417" spans="1:9" ht="33.75" customHeight="1" x14ac:dyDescent="0.2">
      <c r="A1417" s="81" t="s">
        <v>925</v>
      </c>
      <c r="B1417" s="6"/>
      <c r="C1417" s="50"/>
      <c r="D1417" s="5"/>
      <c r="E1417" s="5"/>
      <c r="F1417" s="5"/>
      <c r="G1417" s="5"/>
      <c r="H1417" s="131"/>
      <c r="I1417" s="132"/>
    </row>
    <row r="1418" spans="1:9" ht="35.25" customHeight="1" x14ac:dyDescent="0.2">
      <c r="A1418" s="33" t="s">
        <v>593</v>
      </c>
      <c r="B1418" s="6" t="s">
        <v>471</v>
      </c>
      <c r="C1418" s="50" t="s">
        <v>1060</v>
      </c>
      <c r="D1418" s="5" t="e">
        <f>#REF!</f>
        <v>#REF!</v>
      </c>
      <c r="E1418" s="5">
        <v>7.17</v>
      </c>
      <c r="F1418" s="5" t="e">
        <f t="shared" ref="F1418:F1443" si="61">D1418*E1418</f>
        <v>#REF!</v>
      </c>
      <c r="G1418" s="5" t="e">
        <f>F1418*#REF!</f>
        <v>#REF!</v>
      </c>
      <c r="H1418" s="131" t="e">
        <f>G1418*#REF!</f>
        <v>#REF!</v>
      </c>
      <c r="I1418" s="132" t="e">
        <f>G1418*#REF!</f>
        <v>#REF!</v>
      </c>
    </row>
    <row r="1419" spans="1:9" ht="35.25" customHeight="1" x14ac:dyDescent="0.2">
      <c r="A1419" s="33" t="s">
        <v>380</v>
      </c>
      <c r="B1419" s="6" t="s">
        <v>471</v>
      </c>
      <c r="C1419" s="50" t="s">
        <v>1060</v>
      </c>
      <c r="D1419" s="5" t="e">
        <f>#REF!</f>
        <v>#REF!</v>
      </c>
      <c r="E1419" s="5">
        <v>3.08</v>
      </c>
      <c r="F1419" s="5" t="e">
        <f t="shared" si="61"/>
        <v>#REF!</v>
      </c>
      <c r="G1419" s="5" t="e">
        <f>F1419*#REF!</f>
        <v>#REF!</v>
      </c>
      <c r="H1419" s="131" t="e">
        <f>G1419*#REF!</f>
        <v>#REF!</v>
      </c>
      <c r="I1419" s="132" t="e">
        <f>G1419*#REF!</f>
        <v>#REF!</v>
      </c>
    </row>
    <row r="1420" spans="1:9" ht="31.5" customHeight="1" x14ac:dyDescent="0.2">
      <c r="A1420" s="39" t="s">
        <v>884</v>
      </c>
      <c r="B1420" s="6" t="s">
        <v>471</v>
      </c>
      <c r="C1420" s="50" t="s">
        <v>1060</v>
      </c>
      <c r="D1420" s="5" t="e">
        <f>#REF!</f>
        <v>#REF!</v>
      </c>
      <c r="E1420" s="5">
        <v>2.63</v>
      </c>
      <c r="F1420" s="5" t="e">
        <f t="shared" si="61"/>
        <v>#REF!</v>
      </c>
      <c r="G1420" s="5" t="e">
        <f>F1420*#REF!</f>
        <v>#REF!</v>
      </c>
      <c r="H1420" s="131" t="e">
        <f>G1420*#REF!</f>
        <v>#REF!</v>
      </c>
      <c r="I1420" s="132" t="e">
        <f>G1420*#REF!</f>
        <v>#REF!</v>
      </c>
    </row>
    <row r="1421" spans="1:9" ht="31.5" customHeight="1" x14ac:dyDescent="0.2">
      <c r="A1421" s="33" t="s">
        <v>926</v>
      </c>
      <c r="B1421" s="6" t="s">
        <v>678</v>
      </c>
      <c r="C1421" s="50" t="s">
        <v>1060</v>
      </c>
      <c r="D1421" s="5" t="e">
        <f>#REF!</f>
        <v>#REF!</v>
      </c>
      <c r="E1421" s="5">
        <v>2.8</v>
      </c>
      <c r="F1421" s="5" t="e">
        <f t="shared" si="61"/>
        <v>#REF!</v>
      </c>
      <c r="G1421" s="5" t="e">
        <f>F1421*#REF!</f>
        <v>#REF!</v>
      </c>
      <c r="H1421" s="131" t="e">
        <f>G1421*#REF!</f>
        <v>#REF!</v>
      </c>
      <c r="I1421" s="132" t="e">
        <f>G1421*#REF!</f>
        <v>#REF!</v>
      </c>
    </row>
    <row r="1422" spans="1:9" ht="31.5" customHeight="1" x14ac:dyDescent="0.2">
      <c r="A1422" s="33" t="s">
        <v>390</v>
      </c>
      <c r="B1422" s="6" t="s">
        <v>386</v>
      </c>
      <c r="C1422" s="50" t="s">
        <v>1060</v>
      </c>
      <c r="D1422" s="5" t="e">
        <f>#REF!</f>
        <v>#REF!</v>
      </c>
      <c r="E1422" s="5">
        <v>1.47</v>
      </c>
      <c r="F1422" s="5" t="e">
        <f t="shared" si="61"/>
        <v>#REF!</v>
      </c>
      <c r="G1422" s="5" t="e">
        <f>F1422*#REF!</f>
        <v>#REF!</v>
      </c>
      <c r="H1422" s="131" t="e">
        <f>G1422*#REF!</f>
        <v>#REF!</v>
      </c>
      <c r="I1422" s="132" t="e">
        <f>G1422*#REF!</f>
        <v>#REF!</v>
      </c>
    </row>
    <row r="1423" spans="1:9" ht="31.5" customHeight="1" x14ac:dyDescent="0.2">
      <c r="A1423" s="33" t="s">
        <v>173</v>
      </c>
      <c r="B1423" s="6" t="s">
        <v>468</v>
      </c>
      <c r="C1423" s="50" t="s">
        <v>1060</v>
      </c>
      <c r="D1423" s="5" t="e">
        <f>#REF!</f>
        <v>#REF!</v>
      </c>
      <c r="E1423" s="5">
        <v>1.47</v>
      </c>
      <c r="F1423" s="5" t="e">
        <f t="shared" si="61"/>
        <v>#REF!</v>
      </c>
      <c r="G1423" s="5" t="e">
        <f>F1423*#REF!</f>
        <v>#REF!</v>
      </c>
      <c r="H1423" s="131" t="e">
        <f>G1423*#REF!</f>
        <v>#REF!</v>
      </c>
      <c r="I1423" s="132" t="e">
        <f>G1423*#REF!</f>
        <v>#REF!</v>
      </c>
    </row>
    <row r="1424" spans="1:9" ht="36.75" customHeight="1" x14ac:dyDescent="0.2">
      <c r="A1424" s="33" t="s">
        <v>762</v>
      </c>
      <c r="B1424" s="7" t="s">
        <v>821</v>
      </c>
      <c r="C1424" s="50" t="s">
        <v>1060</v>
      </c>
      <c r="D1424" s="5" t="e">
        <f>#REF!</f>
        <v>#REF!</v>
      </c>
      <c r="E1424" s="5">
        <v>1.97</v>
      </c>
      <c r="F1424" s="5" t="e">
        <f t="shared" si="61"/>
        <v>#REF!</v>
      </c>
      <c r="G1424" s="5" t="e">
        <f>F1424*#REF!</f>
        <v>#REF!</v>
      </c>
      <c r="H1424" s="131" t="e">
        <f>G1424*#REF!</f>
        <v>#REF!</v>
      </c>
      <c r="I1424" s="132" t="e">
        <f>G1424*#REF!</f>
        <v>#REF!</v>
      </c>
    </row>
    <row r="1425" spans="1:9" ht="39.75" customHeight="1" x14ac:dyDescent="0.2">
      <c r="A1425" s="33" t="s">
        <v>1147</v>
      </c>
      <c r="B1425" s="7" t="s">
        <v>821</v>
      </c>
      <c r="C1425" s="50" t="s">
        <v>1060</v>
      </c>
      <c r="D1425" s="5" t="e">
        <f>#REF!</f>
        <v>#REF!</v>
      </c>
      <c r="E1425" s="5">
        <v>1</v>
      </c>
      <c r="F1425" s="5" t="e">
        <f t="shared" si="61"/>
        <v>#REF!</v>
      </c>
      <c r="G1425" s="5" t="e">
        <f>F1425*#REF!</f>
        <v>#REF!</v>
      </c>
      <c r="H1425" s="131" t="e">
        <f>G1425*#REF!</f>
        <v>#REF!</v>
      </c>
      <c r="I1425" s="132" t="e">
        <f>G1425*#REF!</f>
        <v>#REF!</v>
      </c>
    </row>
    <row r="1426" spans="1:9" ht="31.5" customHeight="1" x14ac:dyDescent="0.2">
      <c r="A1426" s="33" t="s">
        <v>1044</v>
      </c>
      <c r="B1426" s="6" t="s">
        <v>466</v>
      </c>
      <c r="C1426" s="50" t="s">
        <v>1060</v>
      </c>
      <c r="D1426" s="5" t="e">
        <f>#REF!</f>
        <v>#REF!</v>
      </c>
      <c r="E1426" s="5">
        <v>1.22</v>
      </c>
      <c r="F1426" s="5" t="e">
        <f t="shared" si="61"/>
        <v>#REF!</v>
      </c>
      <c r="G1426" s="5" t="e">
        <f>F1426*#REF!</f>
        <v>#REF!</v>
      </c>
      <c r="H1426" s="131" t="e">
        <f>G1426*#REF!</f>
        <v>#REF!</v>
      </c>
      <c r="I1426" s="132" t="e">
        <f>G1426*#REF!</f>
        <v>#REF!</v>
      </c>
    </row>
    <row r="1427" spans="1:9" ht="33" customHeight="1" x14ac:dyDescent="0.2">
      <c r="A1427" s="33" t="s">
        <v>1045</v>
      </c>
      <c r="B1427" s="6" t="s">
        <v>923</v>
      </c>
      <c r="C1427" s="50" t="s">
        <v>1060</v>
      </c>
      <c r="D1427" s="5" t="e">
        <f>#REF!</f>
        <v>#REF!</v>
      </c>
      <c r="E1427" s="5">
        <v>0.68</v>
      </c>
      <c r="F1427" s="5" t="e">
        <f t="shared" si="61"/>
        <v>#REF!</v>
      </c>
      <c r="G1427" s="5" t="e">
        <f>F1427*#REF!</f>
        <v>#REF!</v>
      </c>
      <c r="H1427" s="131" t="e">
        <f>G1427*#REF!</f>
        <v>#REF!</v>
      </c>
      <c r="I1427" s="132" t="e">
        <f>G1427*#REF!</f>
        <v>#REF!</v>
      </c>
    </row>
    <row r="1428" spans="1:9" ht="33" customHeight="1" x14ac:dyDescent="0.2">
      <c r="A1428" s="39" t="s">
        <v>796</v>
      </c>
      <c r="B1428" s="6" t="s">
        <v>345</v>
      </c>
      <c r="C1428" s="50" t="s">
        <v>1060</v>
      </c>
      <c r="D1428" s="5" t="e">
        <f>#REF!</f>
        <v>#REF!</v>
      </c>
      <c r="E1428" s="5">
        <v>0.5</v>
      </c>
      <c r="F1428" s="5" t="e">
        <f t="shared" si="61"/>
        <v>#REF!</v>
      </c>
      <c r="G1428" s="5" t="e">
        <f>F1428*#REF!</f>
        <v>#REF!</v>
      </c>
      <c r="H1428" s="131" t="e">
        <f>G1428*#REF!</f>
        <v>#REF!</v>
      </c>
      <c r="I1428" s="132" t="e">
        <f>G1428*#REF!</f>
        <v>#REF!</v>
      </c>
    </row>
    <row r="1429" spans="1:9" ht="33" customHeight="1" x14ac:dyDescent="0.2">
      <c r="A1429" s="39" t="s">
        <v>797</v>
      </c>
      <c r="B1429" s="6" t="s">
        <v>123</v>
      </c>
      <c r="C1429" s="50" t="s">
        <v>1060</v>
      </c>
      <c r="D1429" s="5" t="e">
        <f>#REF!</f>
        <v>#REF!</v>
      </c>
      <c r="E1429" s="5">
        <v>0.33</v>
      </c>
      <c r="F1429" s="5" t="e">
        <f t="shared" si="61"/>
        <v>#REF!</v>
      </c>
      <c r="G1429" s="5" t="e">
        <f>F1429*#REF!</f>
        <v>#REF!</v>
      </c>
      <c r="H1429" s="131" t="e">
        <f>G1429*#REF!</f>
        <v>#REF!</v>
      </c>
      <c r="I1429" s="132" t="e">
        <f>G1429*#REF!</f>
        <v>#REF!</v>
      </c>
    </row>
    <row r="1430" spans="1:9" ht="33" customHeight="1" x14ac:dyDescent="0.2">
      <c r="A1430" s="39" t="s">
        <v>798</v>
      </c>
      <c r="B1430" s="6" t="s">
        <v>11</v>
      </c>
      <c r="C1430" s="50" t="s">
        <v>1060</v>
      </c>
      <c r="D1430" s="5" t="e">
        <f>#REF!</f>
        <v>#REF!</v>
      </c>
      <c r="E1430" s="5">
        <v>0.65</v>
      </c>
      <c r="F1430" s="5" t="e">
        <f t="shared" si="61"/>
        <v>#REF!</v>
      </c>
      <c r="G1430" s="5" t="e">
        <f>F1430*#REF!</f>
        <v>#REF!</v>
      </c>
      <c r="H1430" s="131" t="e">
        <f>G1430*#REF!</f>
        <v>#REF!</v>
      </c>
      <c r="I1430" s="132" t="e">
        <f>G1430*#REF!</f>
        <v>#REF!</v>
      </c>
    </row>
    <row r="1431" spans="1:9" ht="33" customHeight="1" x14ac:dyDescent="0.2">
      <c r="A1431" s="39" t="s">
        <v>776</v>
      </c>
      <c r="B1431" s="6" t="s">
        <v>591</v>
      </c>
      <c r="C1431" s="50" t="s">
        <v>1060</v>
      </c>
      <c r="D1431" s="5" t="e">
        <f>#REF!</f>
        <v>#REF!</v>
      </c>
      <c r="E1431" s="5">
        <v>0.33</v>
      </c>
      <c r="F1431" s="5" t="e">
        <f t="shared" si="61"/>
        <v>#REF!</v>
      </c>
      <c r="G1431" s="5" t="e">
        <f>F1431*#REF!</f>
        <v>#REF!</v>
      </c>
      <c r="H1431" s="131" t="e">
        <f>G1431*#REF!</f>
        <v>#REF!</v>
      </c>
      <c r="I1431" s="132" t="e">
        <f>G1431*#REF!</f>
        <v>#REF!</v>
      </c>
    </row>
    <row r="1432" spans="1:9" ht="33" customHeight="1" x14ac:dyDescent="0.2">
      <c r="A1432" s="39" t="s">
        <v>509</v>
      </c>
      <c r="B1432" s="6" t="s">
        <v>120</v>
      </c>
      <c r="C1432" s="50" t="s">
        <v>1060</v>
      </c>
      <c r="D1432" s="5" t="e">
        <f>#REF!</f>
        <v>#REF!</v>
      </c>
      <c r="E1432" s="5">
        <v>1.35</v>
      </c>
      <c r="F1432" s="5" t="e">
        <f t="shared" si="61"/>
        <v>#REF!</v>
      </c>
      <c r="G1432" s="5" t="e">
        <f>F1432*#REF!</f>
        <v>#REF!</v>
      </c>
      <c r="H1432" s="131" t="e">
        <f>G1432*#REF!</f>
        <v>#REF!</v>
      </c>
      <c r="I1432" s="132" t="e">
        <f>G1432*#REF!</f>
        <v>#REF!</v>
      </c>
    </row>
    <row r="1433" spans="1:9" ht="33" customHeight="1" x14ac:dyDescent="0.2">
      <c r="A1433" s="39" t="s">
        <v>777</v>
      </c>
      <c r="B1433" s="6" t="s">
        <v>269</v>
      </c>
      <c r="C1433" s="50" t="s">
        <v>1060</v>
      </c>
      <c r="D1433" s="5" t="e">
        <f>#REF!</f>
        <v>#REF!</v>
      </c>
      <c r="E1433" s="5">
        <v>1.5</v>
      </c>
      <c r="F1433" s="5" t="e">
        <f t="shared" si="61"/>
        <v>#REF!</v>
      </c>
      <c r="G1433" s="5" t="e">
        <f>F1433*#REF!</f>
        <v>#REF!</v>
      </c>
      <c r="H1433" s="131" t="e">
        <f>G1433*#REF!</f>
        <v>#REF!</v>
      </c>
      <c r="I1433" s="132" t="e">
        <f>G1433*#REF!</f>
        <v>#REF!</v>
      </c>
    </row>
    <row r="1434" spans="1:9" ht="38.25" customHeight="1" x14ac:dyDescent="0.2">
      <c r="A1434" s="33" t="s">
        <v>249</v>
      </c>
      <c r="B1434" s="6" t="s">
        <v>269</v>
      </c>
      <c r="C1434" s="50" t="s">
        <v>1060</v>
      </c>
      <c r="D1434" s="5" t="e">
        <f>#REF!</f>
        <v>#REF!</v>
      </c>
      <c r="E1434" s="5">
        <v>1.5</v>
      </c>
      <c r="F1434" s="5" t="e">
        <f t="shared" si="61"/>
        <v>#REF!</v>
      </c>
      <c r="G1434" s="5" t="e">
        <f>F1434*#REF!</f>
        <v>#REF!</v>
      </c>
      <c r="H1434" s="131" t="e">
        <f>G1434*#REF!</f>
        <v>#REF!</v>
      </c>
      <c r="I1434" s="132" t="e">
        <f>G1434*#REF!</f>
        <v>#REF!</v>
      </c>
    </row>
    <row r="1435" spans="1:9" ht="38.25" customHeight="1" x14ac:dyDescent="0.2">
      <c r="A1435" s="39" t="s">
        <v>888</v>
      </c>
      <c r="B1435" s="6" t="s">
        <v>269</v>
      </c>
      <c r="C1435" s="50" t="s">
        <v>1060</v>
      </c>
      <c r="D1435" s="5" t="e">
        <f>#REF!</f>
        <v>#REF!</v>
      </c>
      <c r="E1435" s="5">
        <v>1.25</v>
      </c>
      <c r="F1435" s="5" t="e">
        <f t="shared" si="61"/>
        <v>#REF!</v>
      </c>
      <c r="G1435" s="5" t="e">
        <f>F1435*#REF!</f>
        <v>#REF!</v>
      </c>
      <c r="H1435" s="131" t="e">
        <f>G1435*#REF!</f>
        <v>#REF!</v>
      </c>
      <c r="I1435" s="132" t="e">
        <f>G1435*#REF!</f>
        <v>#REF!</v>
      </c>
    </row>
    <row r="1436" spans="1:9" ht="38.25" customHeight="1" x14ac:dyDescent="0.2">
      <c r="A1436" s="39" t="s">
        <v>423</v>
      </c>
      <c r="B1436" s="6" t="s">
        <v>269</v>
      </c>
      <c r="C1436" s="50" t="s">
        <v>1060</v>
      </c>
      <c r="D1436" s="5" t="e">
        <f>#REF!</f>
        <v>#REF!</v>
      </c>
      <c r="E1436" s="5">
        <v>0.64</v>
      </c>
      <c r="F1436" s="5" t="e">
        <f t="shared" si="61"/>
        <v>#REF!</v>
      </c>
      <c r="G1436" s="5" t="e">
        <f>F1436*#REF!</f>
        <v>#REF!</v>
      </c>
      <c r="H1436" s="131" t="e">
        <f>G1436*#REF!</f>
        <v>#REF!</v>
      </c>
      <c r="I1436" s="132" t="e">
        <f>G1436*#REF!</f>
        <v>#REF!</v>
      </c>
    </row>
    <row r="1437" spans="1:9" ht="38.25" customHeight="1" x14ac:dyDescent="0.2">
      <c r="A1437" s="39" t="s">
        <v>297</v>
      </c>
      <c r="B1437" s="6" t="s">
        <v>269</v>
      </c>
      <c r="C1437" s="50" t="s">
        <v>1060</v>
      </c>
      <c r="D1437" s="5" t="e">
        <f>#REF!</f>
        <v>#REF!</v>
      </c>
      <c r="E1437" s="5">
        <v>0.62</v>
      </c>
      <c r="F1437" s="5" t="e">
        <f t="shared" si="61"/>
        <v>#REF!</v>
      </c>
      <c r="G1437" s="5" t="e">
        <f>F1437*#REF!</f>
        <v>#REF!</v>
      </c>
      <c r="H1437" s="131" t="e">
        <f>G1437*#REF!</f>
        <v>#REF!</v>
      </c>
      <c r="I1437" s="132" t="e">
        <f>G1437*#REF!</f>
        <v>#REF!</v>
      </c>
    </row>
    <row r="1438" spans="1:9" ht="33" customHeight="1" x14ac:dyDescent="0.2">
      <c r="A1438" s="39" t="s">
        <v>298</v>
      </c>
      <c r="B1438" s="6" t="s">
        <v>269</v>
      </c>
      <c r="C1438" s="50" t="s">
        <v>1060</v>
      </c>
      <c r="D1438" s="5" t="e">
        <f>#REF!</f>
        <v>#REF!</v>
      </c>
      <c r="E1438" s="5">
        <v>0.25</v>
      </c>
      <c r="F1438" s="5" t="e">
        <f t="shared" si="61"/>
        <v>#REF!</v>
      </c>
      <c r="G1438" s="5" t="e">
        <f>F1438*#REF!</f>
        <v>#REF!</v>
      </c>
      <c r="H1438" s="131" t="e">
        <f>G1438*#REF!</f>
        <v>#REF!</v>
      </c>
      <c r="I1438" s="132" t="e">
        <f>G1438*#REF!</f>
        <v>#REF!</v>
      </c>
    </row>
    <row r="1439" spans="1:9" ht="39.75" customHeight="1" x14ac:dyDescent="0.2">
      <c r="A1439" s="33" t="s">
        <v>1148</v>
      </c>
      <c r="B1439" s="6" t="s">
        <v>269</v>
      </c>
      <c r="C1439" s="50" t="s">
        <v>1060</v>
      </c>
      <c r="D1439" s="5" t="e">
        <f>#REF!</f>
        <v>#REF!</v>
      </c>
      <c r="E1439" s="5">
        <v>3.01</v>
      </c>
      <c r="F1439" s="5" t="e">
        <f t="shared" si="61"/>
        <v>#REF!</v>
      </c>
      <c r="G1439" s="5" t="e">
        <f>F1439*#REF!</f>
        <v>#REF!</v>
      </c>
      <c r="H1439" s="131" t="e">
        <f>G1439*#REF!</f>
        <v>#REF!</v>
      </c>
      <c r="I1439" s="132" t="e">
        <f>G1439*#REF!</f>
        <v>#REF!</v>
      </c>
    </row>
    <row r="1440" spans="1:9" ht="33" customHeight="1" x14ac:dyDescent="0.2">
      <c r="A1440" s="39" t="s">
        <v>151</v>
      </c>
      <c r="B1440" s="6" t="s">
        <v>269</v>
      </c>
      <c r="C1440" s="50" t="s">
        <v>1060</v>
      </c>
      <c r="D1440" s="5" t="e">
        <f>#REF!</f>
        <v>#REF!</v>
      </c>
      <c r="E1440" s="5">
        <v>0.5</v>
      </c>
      <c r="F1440" s="5" t="e">
        <f t="shared" si="61"/>
        <v>#REF!</v>
      </c>
      <c r="G1440" s="5" t="e">
        <f>F1440*#REF!</f>
        <v>#REF!</v>
      </c>
      <c r="H1440" s="131" t="e">
        <f>G1440*#REF!</f>
        <v>#REF!</v>
      </c>
      <c r="I1440" s="132" t="e">
        <f>G1440*#REF!</f>
        <v>#REF!</v>
      </c>
    </row>
    <row r="1441" spans="1:9" ht="23.25" customHeight="1" x14ac:dyDescent="0.2">
      <c r="A1441" s="257" t="s">
        <v>150</v>
      </c>
      <c r="B1441" s="248" t="s">
        <v>269</v>
      </c>
      <c r="C1441" s="16" t="s">
        <v>1060</v>
      </c>
      <c r="D1441" s="5" t="e">
        <f>#REF!</f>
        <v>#REF!</v>
      </c>
      <c r="E1441" s="49">
        <v>3</v>
      </c>
      <c r="F1441" s="5" t="e">
        <f t="shared" si="61"/>
        <v>#REF!</v>
      </c>
      <c r="G1441" s="311" t="e">
        <f>(F1441+F1442)*#REF!</f>
        <v>#REF!</v>
      </c>
      <c r="H1441" s="313" t="e">
        <f>G1441*#REF!</f>
        <v>#REF!</v>
      </c>
      <c r="I1441" s="324" t="e">
        <f>G1441*#REF!</f>
        <v>#REF!</v>
      </c>
    </row>
    <row r="1442" spans="1:9" ht="23.25" customHeight="1" x14ac:dyDescent="0.2">
      <c r="A1442" s="258"/>
      <c r="B1442" s="250"/>
      <c r="C1442" s="16" t="s">
        <v>391</v>
      </c>
      <c r="D1442" s="5" t="e">
        <f>#REF!</f>
        <v>#REF!</v>
      </c>
      <c r="E1442" s="49">
        <v>1</v>
      </c>
      <c r="F1442" s="5" t="e">
        <f t="shared" si="61"/>
        <v>#REF!</v>
      </c>
      <c r="G1442" s="312"/>
      <c r="H1442" s="315"/>
      <c r="I1442" s="331"/>
    </row>
    <row r="1443" spans="1:9" ht="33" customHeight="1" x14ac:dyDescent="0.2">
      <c r="A1443" s="39" t="s">
        <v>152</v>
      </c>
      <c r="B1443" s="6" t="s">
        <v>269</v>
      </c>
      <c r="C1443" s="50" t="s">
        <v>1060</v>
      </c>
      <c r="D1443" s="5" t="e">
        <f>#REF!</f>
        <v>#REF!</v>
      </c>
      <c r="E1443" s="5">
        <v>0.33</v>
      </c>
      <c r="F1443" s="5" t="e">
        <f t="shared" si="61"/>
        <v>#REF!</v>
      </c>
      <c r="G1443" s="5" t="e">
        <f>F1443*#REF!</f>
        <v>#REF!</v>
      </c>
      <c r="H1443" s="131" t="e">
        <f>G1443*#REF!</f>
        <v>#REF!</v>
      </c>
      <c r="I1443" s="132" t="e">
        <f>G1443*#REF!</f>
        <v>#REF!</v>
      </c>
    </row>
    <row r="1444" spans="1:9" ht="21.75" customHeight="1" x14ac:dyDescent="0.2">
      <c r="A1444" s="80" t="s">
        <v>778</v>
      </c>
      <c r="B1444" s="6"/>
      <c r="C1444" s="50"/>
      <c r="D1444" s="5"/>
      <c r="E1444" s="5"/>
      <c r="F1444" s="5"/>
      <c r="G1444" s="5"/>
      <c r="H1444" s="131"/>
      <c r="I1444" s="132"/>
    </row>
    <row r="1445" spans="1:9" ht="27.75" customHeight="1" x14ac:dyDescent="0.2">
      <c r="A1445" s="39" t="s">
        <v>773</v>
      </c>
      <c r="B1445" s="6" t="s">
        <v>728</v>
      </c>
      <c r="C1445" s="50" t="s">
        <v>1047</v>
      </c>
      <c r="D1445" s="5" t="e">
        <f>#REF!</f>
        <v>#REF!</v>
      </c>
      <c r="E1445" s="5">
        <v>1.55</v>
      </c>
      <c r="F1445" s="5" t="e">
        <f>D1445*E1445</f>
        <v>#REF!</v>
      </c>
      <c r="G1445" s="5" t="e">
        <f>F1445*#REF!</f>
        <v>#REF!</v>
      </c>
      <c r="H1445" s="131" t="e">
        <f>G1445*#REF!</f>
        <v>#REF!</v>
      </c>
      <c r="I1445" s="132" t="e">
        <f>G1445*#REF!</f>
        <v>#REF!</v>
      </c>
    </row>
    <row r="1446" spans="1:9" ht="27.75" customHeight="1" x14ac:dyDescent="0.2">
      <c r="A1446" s="6" t="s">
        <v>546</v>
      </c>
      <c r="B1446" s="6" t="s">
        <v>728</v>
      </c>
      <c r="C1446" s="50" t="s">
        <v>1047</v>
      </c>
      <c r="D1446" s="5" t="e">
        <f>#REF!</f>
        <v>#REF!</v>
      </c>
      <c r="E1446" s="5">
        <v>3.1</v>
      </c>
      <c r="F1446" s="5" t="e">
        <f>D1446*E1446</f>
        <v>#REF!</v>
      </c>
      <c r="G1446" s="5" t="e">
        <f>F1446*#REF!</f>
        <v>#REF!</v>
      </c>
      <c r="H1446" s="131" t="e">
        <f>G1446*#REF!</f>
        <v>#REF!</v>
      </c>
      <c r="I1446" s="132" t="e">
        <f>G1446*#REF!</f>
        <v>#REF!</v>
      </c>
    </row>
    <row r="1447" spans="1:9" ht="27.75" customHeight="1" x14ac:dyDescent="0.2">
      <c r="A1447" s="33" t="s">
        <v>774</v>
      </c>
      <c r="B1447" s="6"/>
      <c r="C1447" s="50"/>
      <c r="D1447" s="5"/>
      <c r="E1447" s="5"/>
      <c r="F1447" s="5"/>
      <c r="G1447" s="5"/>
      <c r="H1447" s="131"/>
      <c r="I1447" s="157"/>
    </row>
    <row r="1448" spans="1:9" ht="27.75" customHeight="1" x14ac:dyDescent="0.2">
      <c r="A1448" s="58" t="s">
        <v>1014</v>
      </c>
      <c r="B1448" s="6" t="s">
        <v>422</v>
      </c>
      <c r="C1448" s="50" t="s">
        <v>1047</v>
      </c>
      <c r="D1448" s="5" t="e">
        <f>#REF!</f>
        <v>#REF!</v>
      </c>
      <c r="E1448" s="5">
        <v>2.84</v>
      </c>
      <c r="F1448" s="5" t="e">
        <f>D1448*E1448</f>
        <v>#REF!</v>
      </c>
      <c r="G1448" s="5" t="e">
        <f>F1448*#REF!</f>
        <v>#REF!</v>
      </c>
      <c r="H1448" s="131" t="e">
        <f>G1448*#REF!</f>
        <v>#REF!</v>
      </c>
      <c r="I1448" s="132" t="e">
        <f>G1448*#REF!</f>
        <v>#REF!</v>
      </c>
    </row>
    <row r="1449" spans="1:9" ht="27.75" customHeight="1" x14ac:dyDescent="0.2">
      <c r="A1449" s="82" t="s">
        <v>886</v>
      </c>
      <c r="B1449" s="6" t="s">
        <v>422</v>
      </c>
      <c r="C1449" s="50" t="s">
        <v>1047</v>
      </c>
      <c r="D1449" s="5" t="e">
        <f>#REF!</f>
        <v>#REF!</v>
      </c>
      <c r="E1449" s="5">
        <v>3.38</v>
      </c>
      <c r="F1449" s="5" t="e">
        <f>D1449*E1449</f>
        <v>#REF!</v>
      </c>
      <c r="G1449" s="5" t="e">
        <f>F1449*#REF!</f>
        <v>#REF!</v>
      </c>
      <c r="H1449" s="131" t="e">
        <f>G1449*#REF!</f>
        <v>#REF!</v>
      </c>
      <c r="I1449" s="132" t="e">
        <f>G1449*#REF!</f>
        <v>#REF!</v>
      </c>
    </row>
    <row r="1450" spans="1:9" ht="27.75" customHeight="1" x14ac:dyDescent="0.2">
      <c r="A1450" s="82" t="s">
        <v>780</v>
      </c>
      <c r="B1450" s="6" t="s">
        <v>422</v>
      </c>
      <c r="C1450" s="50" t="s">
        <v>1047</v>
      </c>
      <c r="D1450" s="5" t="e">
        <f>#REF!</f>
        <v>#REF!</v>
      </c>
      <c r="E1450" s="5">
        <v>4</v>
      </c>
      <c r="F1450" s="5" t="e">
        <f>D1450*E1450</f>
        <v>#REF!</v>
      </c>
      <c r="G1450" s="5" t="e">
        <f>F1450*#REF!</f>
        <v>#REF!</v>
      </c>
      <c r="H1450" s="131" t="e">
        <f>G1450*#REF!</f>
        <v>#REF!</v>
      </c>
      <c r="I1450" s="132" t="e">
        <f>G1450*#REF!</f>
        <v>#REF!</v>
      </c>
    </row>
    <row r="1451" spans="1:9" ht="27.75" customHeight="1" x14ac:dyDescent="0.2">
      <c r="A1451" s="82" t="s">
        <v>560</v>
      </c>
      <c r="B1451" s="6" t="s">
        <v>422</v>
      </c>
      <c r="C1451" s="50" t="s">
        <v>1047</v>
      </c>
      <c r="D1451" s="5" t="e">
        <f>#REF!</f>
        <v>#REF!</v>
      </c>
      <c r="E1451" s="5">
        <v>4.78</v>
      </c>
      <c r="F1451" s="5" t="e">
        <f>D1451*E1451</f>
        <v>#REF!</v>
      </c>
      <c r="G1451" s="5" t="e">
        <f>F1451*#REF!</f>
        <v>#REF!</v>
      </c>
      <c r="H1451" s="131" t="e">
        <f>G1451*#REF!</f>
        <v>#REF!</v>
      </c>
      <c r="I1451" s="132" t="e">
        <f>G1451*#REF!</f>
        <v>#REF!</v>
      </c>
    </row>
    <row r="1452" spans="1:9" ht="27.75" customHeight="1" x14ac:dyDescent="0.2">
      <c r="A1452" s="39" t="s">
        <v>452</v>
      </c>
      <c r="B1452" s="6"/>
      <c r="C1452" s="50"/>
      <c r="D1452" s="5"/>
      <c r="E1452" s="5"/>
      <c r="F1452" s="5"/>
      <c r="G1452" s="5"/>
      <c r="H1452" s="131"/>
      <c r="I1452" s="132"/>
    </row>
    <row r="1453" spans="1:9" ht="27.75" customHeight="1" x14ac:dyDescent="0.2">
      <c r="A1453" s="58" t="s">
        <v>153</v>
      </c>
      <c r="B1453" s="6" t="s">
        <v>23</v>
      </c>
      <c r="C1453" s="50" t="s">
        <v>1047</v>
      </c>
      <c r="D1453" s="5" t="e">
        <f>#REF!</f>
        <v>#REF!</v>
      </c>
      <c r="E1453" s="5">
        <v>0.86</v>
      </c>
      <c r="F1453" s="5" t="e">
        <f t="shared" ref="F1453:F1491" si="62">D1453*E1453</f>
        <v>#REF!</v>
      </c>
      <c r="G1453" s="5" t="e">
        <f>F1453*#REF!</f>
        <v>#REF!</v>
      </c>
      <c r="H1453" s="131" t="e">
        <f>G1453*#REF!</f>
        <v>#REF!</v>
      </c>
      <c r="I1453" s="132" t="e">
        <f>G1453*#REF!</f>
        <v>#REF!</v>
      </c>
    </row>
    <row r="1454" spans="1:9" ht="27.75" customHeight="1" x14ac:dyDescent="0.2">
      <c r="A1454" s="82" t="s">
        <v>887</v>
      </c>
      <c r="B1454" s="6" t="s">
        <v>23</v>
      </c>
      <c r="C1454" s="50" t="s">
        <v>1047</v>
      </c>
      <c r="D1454" s="5" t="e">
        <f>#REF!</f>
        <v>#REF!</v>
      </c>
      <c r="E1454" s="5">
        <v>1.02</v>
      </c>
      <c r="F1454" s="5" t="e">
        <f t="shared" si="62"/>
        <v>#REF!</v>
      </c>
      <c r="G1454" s="5" t="e">
        <f>F1454*#REF!</f>
        <v>#REF!</v>
      </c>
      <c r="H1454" s="131" t="e">
        <f>G1454*#REF!</f>
        <v>#REF!</v>
      </c>
      <c r="I1454" s="132" t="e">
        <f>G1454*#REF!</f>
        <v>#REF!</v>
      </c>
    </row>
    <row r="1455" spans="1:9" ht="27.75" customHeight="1" x14ac:dyDescent="0.2">
      <c r="A1455" s="82" t="s">
        <v>155</v>
      </c>
      <c r="B1455" s="6" t="s">
        <v>23</v>
      </c>
      <c r="C1455" s="50" t="s">
        <v>1047</v>
      </c>
      <c r="D1455" s="5" t="e">
        <f>#REF!</f>
        <v>#REF!</v>
      </c>
      <c r="E1455" s="5">
        <v>1.2</v>
      </c>
      <c r="F1455" s="5" t="e">
        <f t="shared" si="62"/>
        <v>#REF!</v>
      </c>
      <c r="G1455" s="5" t="e">
        <f>F1455*#REF!</f>
        <v>#REF!</v>
      </c>
      <c r="H1455" s="131" t="e">
        <f>G1455*#REF!</f>
        <v>#REF!</v>
      </c>
      <c r="I1455" s="132" t="e">
        <f>G1455*#REF!</f>
        <v>#REF!</v>
      </c>
    </row>
    <row r="1456" spans="1:9" ht="27.75" customHeight="1" x14ac:dyDescent="0.2">
      <c r="A1456" s="82" t="s">
        <v>560</v>
      </c>
      <c r="B1456" s="6" t="s">
        <v>23</v>
      </c>
      <c r="C1456" s="50" t="s">
        <v>1047</v>
      </c>
      <c r="D1456" s="5" t="e">
        <f>#REF!</f>
        <v>#REF!</v>
      </c>
      <c r="E1456" s="5">
        <v>1.44</v>
      </c>
      <c r="F1456" s="5" t="e">
        <f t="shared" si="62"/>
        <v>#REF!</v>
      </c>
      <c r="G1456" s="5" t="e">
        <f>F1456*#REF!</f>
        <v>#REF!</v>
      </c>
      <c r="H1456" s="131" t="e">
        <f>G1456*#REF!</f>
        <v>#REF!</v>
      </c>
      <c r="I1456" s="132" t="e">
        <f>G1456*#REF!</f>
        <v>#REF!</v>
      </c>
    </row>
    <row r="1457" spans="1:9" ht="27.75" customHeight="1" x14ac:dyDescent="0.2">
      <c r="A1457" s="33" t="s">
        <v>753</v>
      </c>
      <c r="B1457" s="6" t="s">
        <v>156</v>
      </c>
      <c r="C1457" s="50" t="s">
        <v>1047</v>
      </c>
      <c r="D1457" s="5" t="e">
        <f>#REF!</f>
        <v>#REF!</v>
      </c>
      <c r="E1457" s="5">
        <v>0.94</v>
      </c>
      <c r="F1457" s="5" t="e">
        <f t="shared" si="62"/>
        <v>#REF!</v>
      </c>
      <c r="G1457" s="5" t="e">
        <f>F1457*#REF!</f>
        <v>#REF!</v>
      </c>
      <c r="H1457" s="131" t="e">
        <f>G1457*#REF!</f>
        <v>#REF!</v>
      </c>
      <c r="I1457" s="132" t="e">
        <f>G1457*#REF!</f>
        <v>#REF!</v>
      </c>
    </row>
    <row r="1458" spans="1:9" ht="23.25" customHeight="1" x14ac:dyDescent="0.2">
      <c r="A1458" s="39" t="s">
        <v>370</v>
      </c>
      <c r="B1458" s="6" t="s">
        <v>156</v>
      </c>
      <c r="C1458" s="50" t="s">
        <v>1047</v>
      </c>
      <c r="D1458" s="5" t="e">
        <f>#REF!</f>
        <v>#REF!</v>
      </c>
      <c r="E1458" s="5">
        <v>1.3</v>
      </c>
      <c r="F1458" s="5" t="e">
        <f t="shared" si="62"/>
        <v>#REF!</v>
      </c>
      <c r="G1458" s="5" t="e">
        <f>F1458*#REF!</f>
        <v>#REF!</v>
      </c>
      <c r="H1458" s="131" t="e">
        <f>G1458*#REF!</f>
        <v>#REF!</v>
      </c>
      <c r="I1458" s="132" t="e">
        <f>G1458*#REF!</f>
        <v>#REF!</v>
      </c>
    </row>
    <row r="1459" spans="1:9" ht="18.75" customHeight="1" x14ac:dyDescent="0.2">
      <c r="A1459" s="239" t="s">
        <v>754</v>
      </c>
      <c r="B1459" s="248" t="s">
        <v>101</v>
      </c>
      <c r="C1459" s="50" t="s">
        <v>1047</v>
      </c>
      <c r="D1459" s="5" t="e">
        <f>#REF!</f>
        <v>#REF!</v>
      </c>
      <c r="E1459" s="5">
        <v>0.65</v>
      </c>
      <c r="F1459" s="5" t="e">
        <f t="shared" si="62"/>
        <v>#REF!</v>
      </c>
      <c r="G1459" s="311" t="e">
        <f>(F1459+F1460+F1461)*#REF!</f>
        <v>#REF!</v>
      </c>
      <c r="H1459" s="313" t="e">
        <f>G1459*#REF!</f>
        <v>#REF!</v>
      </c>
      <c r="I1459" s="324" t="e">
        <f>G1459*#REF!</f>
        <v>#REF!</v>
      </c>
    </row>
    <row r="1460" spans="1:9" ht="18.75" customHeight="1" x14ac:dyDescent="0.2">
      <c r="A1460" s="240"/>
      <c r="B1460" s="249"/>
      <c r="C1460" s="50" t="s">
        <v>1060</v>
      </c>
      <c r="D1460" s="5" t="e">
        <f>#REF!</f>
        <v>#REF!</v>
      </c>
      <c r="E1460" s="5">
        <f>E1459</f>
        <v>0.65</v>
      </c>
      <c r="F1460" s="5" t="e">
        <f t="shared" si="62"/>
        <v>#REF!</v>
      </c>
      <c r="G1460" s="332"/>
      <c r="H1460" s="314"/>
      <c r="I1460" s="325"/>
    </row>
    <row r="1461" spans="1:9" ht="18.75" customHeight="1" x14ac:dyDescent="0.2">
      <c r="A1461" s="241"/>
      <c r="B1461" s="250"/>
      <c r="C1461" s="50" t="s">
        <v>75</v>
      </c>
      <c r="D1461" s="5" t="e">
        <f>#REF!</f>
        <v>#REF!</v>
      </c>
      <c r="E1461" s="5">
        <f>E1459</f>
        <v>0.65</v>
      </c>
      <c r="F1461" s="5" t="e">
        <f t="shared" si="62"/>
        <v>#REF!</v>
      </c>
      <c r="G1461" s="312"/>
      <c r="H1461" s="315"/>
      <c r="I1461" s="331"/>
    </row>
    <row r="1462" spans="1:9" ht="42" customHeight="1" x14ac:dyDescent="0.2">
      <c r="A1462" s="33" t="s">
        <v>439</v>
      </c>
      <c r="B1462" s="6" t="s">
        <v>728</v>
      </c>
      <c r="C1462" s="50" t="s">
        <v>1047</v>
      </c>
      <c r="D1462" s="5" t="e">
        <f>#REF!</f>
        <v>#REF!</v>
      </c>
      <c r="E1462" s="5">
        <v>0.85</v>
      </c>
      <c r="F1462" s="5" t="e">
        <f t="shared" si="62"/>
        <v>#REF!</v>
      </c>
      <c r="G1462" s="5" t="e">
        <f>F1462*#REF!</f>
        <v>#REF!</v>
      </c>
      <c r="H1462" s="131" t="e">
        <f>G1462*#REF!</f>
        <v>#REF!</v>
      </c>
      <c r="I1462" s="132" t="e">
        <f>G1462*#REF!</f>
        <v>#REF!</v>
      </c>
    </row>
    <row r="1463" spans="1:9" ht="16.5" customHeight="1" x14ac:dyDescent="0.2">
      <c r="A1463" s="239" t="s">
        <v>755</v>
      </c>
      <c r="B1463" s="248" t="s">
        <v>295</v>
      </c>
      <c r="C1463" s="50" t="s">
        <v>1047</v>
      </c>
      <c r="D1463" s="5" t="e">
        <f>#REF!</f>
        <v>#REF!</v>
      </c>
      <c r="E1463" s="5">
        <v>0.5</v>
      </c>
      <c r="F1463" s="5" t="e">
        <f t="shared" si="62"/>
        <v>#REF!</v>
      </c>
      <c r="G1463" s="311" t="e">
        <f>(F1463+F1464+F1465)*#REF!</f>
        <v>#REF!</v>
      </c>
      <c r="H1463" s="313" t="e">
        <f>G1463*#REF!</f>
        <v>#REF!</v>
      </c>
      <c r="I1463" s="324" t="e">
        <f>G1463*#REF!</f>
        <v>#REF!</v>
      </c>
    </row>
    <row r="1464" spans="1:9" ht="16.5" customHeight="1" x14ac:dyDescent="0.2">
      <c r="A1464" s="240"/>
      <c r="B1464" s="249"/>
      <c r="C1464" s="50" t="s">
        <v>1060</v>
      </c>
      <c r="D1464" s="5" t="e">
        <f>#REF!</f>
        <v>#REF!</v>
      </c>
      <c r="E1464" s="5">
        <v>0.5</v>
      </c>
      <c r="F1464" s="5" t="e">
        <f t="shared" si="62"/>
        <v>#REF!</v>
      </c>
      <c r="G1464" s="332"/>
      <c r="H1464" s="314"/>
      <c r="I1464" s="325"/>
    </row>
    <row r="1465" spans="1:9" ht="16.5" customHeight="1" x14ac:dyDescent="0.2">
      <c r="A1465" s="241"/>
      <c r="B1465" s="250"/>
      <c r="C1465" s="50" t="s">
        <v>75</v>
      </c>
      <c r="D1465" s="5" t="e">
        <f>#REF!</f>
        <v>#REF!</v>
      </c>
      <c r="E1465" s="5">
        <v>0.5</v>
      </c>
      <c r="F1465" s="5" t="e">
        <f t="shared" si="62"/>
        <v>#REF!</v>
      </c>
      <c r="G1465" s="312"/>
      <c r="H1465" s="315"/>
      <c r="I1465" s="331"/>
    </row>
    <row r="1466" spans="1:9" ht="18.75" customHeight="1" x14ac:dyDescent="0.2">
      <c r="A1466" s="239" t="s">
        <v>208</v>
      </c>
      <c r="B1466" s="248" t="s">
        <v>295</v>
      </c>
      <c r="C1466" s="50" t="s">
        <v>1047</v>
      </c>
      <c r="D1466" s="5" t="e">
        <f>#REF!</f>
        <v>#REF!</v>
      </c>
      <c r="E1466" s="5">
        <v>1.6</v>
      </c>
      <c r="F1466" s="5" t="e">
        <f t="shared" si="62"/>
        <v>#REF!</v>
      </c>
      <c r="G1466" s="311" t="e">
        <f>(F1466+F1467+F1468)*#REF!</f>
        <v>#REF!</v>
      </c>
      <c r="H1466" s="313" t="e">
        <f>G1466*#REF!</f>
        <v>#REF!</v>
      </c>
      <c r="I1466" s="324" t="e">
        <f>G1466*#REF!</f>
        <v>#REF!</v>
      </c>
    </row>
    <row r="1467" spans="1:9" ht="18.75" customHeight="1" x14ac:dyDescent="0.2">
      <c r="A1467" s="240"/>
      <c r="B1467" s="249"/>
      <c r="C1467" s="50" t="s">
        <v>1060</v>
      </c>
      <c r="D1467" s="5" t="e">
        <f>#REF!</f>
        <v>#REF!</v>
      </c>
      <c r="E1467" s="5">
        <f>E1466</f>
        <v>1.6</v>
      </c>
      <c r="F1467" s="5" t="e">
        <f t="shared" si="62"/>
        <v>#REF!</v>
      </c>
      <c r="G1467" s="332"/>
      <c r="H1467" s="314"/>
      <c r="I1467" s="325"/>
    </row>
    <row r="1468" spans="1:9" ht="18.75" customHeight="1" x14ac:dyDescent="0.2">
      <c r="A1468" s="241"/>
      <c r="B1468" s="250"/>
      <c r="C1468" s="50" t="s">
        <v>75</v>
      </c>
      <c r="D1468" s="5" t="e">
        <f>#REF!</f>
        <v>#REF!</v>
      </c>
      <c r="E1468" s="5">
        <f>E1466</f>
        <v>1.6</v>
      </c>
      <c r="F1468" s="5" t="e">
        <f t="shared" si="62"/>
        <v>#REF!</v>
      </c>
      <c r="G1468" s="312"/>
      <c r="H1468" s="315"/>
      <c r="I1468" s="331"/>
    </row>
    <row r="1469" spans="1:9" ht="21.75" customHeight="1" x14ac:dyDescent="0.2">
      <c r="A1469" s="239" t="s">
        <v>289</v>
      </c>
      <c r="B1469" s="248" t="s">
        <v>295</v>
      </c>
      <c r="C1469" s="50" t="s">
        <v>1060</v>
      </c>
      <c r="D1469" s="5" t="e">
        <f>#REF!</f>
        <v>#REF!</v>
      </c>
      <c r="E1469" s="5">
        <v>0.71</v>
      </c>
      <c r="F1469" s="5" t="e">
        <f t="shared" si="62"/>
        <v>#REF!</v>
      </c>
      <c r="G1469" s="311" t="e">
        <f>(F1469+F1470+F1471)*#REF!</f>
        <v>#REF!</v>
      </c>
      <c r="H1469" s="344" t="e">
        <f>G1469*#REF!</f>
        <v>#REF!</v>
      </c>
      <c r="I1469" s="324" t="e">
        <f>G1469*#REF!</f>
        <v>#REF!</v>
      </c>
    </row>
    <row r="1470" spans="1:9" ht="21.75" customHeight="1" x14ac:dyDescent="0.2">
      <c r="A1470" s="240"/>
      <c r="B1470" s="249"/>
      <c r="C1470" s="50" t="s">
        <v>589</v>
      </c>
      <c r="D1470" s="5" t="e">
        <f>#REF!</f>
        <v>#REF!</v>
      </c>
      <c r="E1470" s="5">
        <f>E1469</f>
        <v>0.71</v>
      </c>
      <c r="F1470" s="5" t="e">
        <f t="shared" si="62"/>
        <v>#REF!</v>
      </c>
      <c r="G1470" s="332"/>
      <c r="H1470" s="345"/>
      <c r="I1470" s="325"/>
    </row>
    <row r="1471" spans="1:9" ht="21.75" customHeight="1" x14ac:dyDescent="0.2">
      <c r="A1471" s="241"/>
      <c r="B1471" s="250"/>
      <c r="C1471" s="50" t="s">
        <v>75</v>
      </c>
      <c r="D1471" s="5" t="e">
        <f>#REF!</f>
        <v>#REF!</v>
      </c>
      <c r="E1471" s="5">
        <f>E1469</f>
        <v>0.71</v>
      </c>
      <c r="F1471" s="5" t="e">
        <f t="shared" si="62"/>
        <v>#REF!</v>
      </c>
      <c r="G1471" s="312"/>
      <c r="H1471" s="346"/>
      <c r="I1471" s="331"/>
    </row>
    <row r="1472" spans="1:9" ht="15.75" customHeight="1" x14ac:dyDescent="0.2">
      <c r="A1472" s="239" t="s">
        <v>290</v>
      </c>
      <c r="B1472" s="248" t="s">
        <v>402</v>
      </c>
      <c r="C1472" s="50" t="s">
        <v>75</v>
      </c>
      <c r="D1472" s="5" t="e">
        <f>#REF!</f>
        <v>#REF!</v>
      </c>
      <c r="E1472" s="5">
        <f>E1474</f>
        <v>0.76</v>
      </c>
      <c r="F1472" s="5" t="e">
        <f t="shared" si="62"/>
        <v>#REF!</v>
      </c>
      <c r="G1472" s="311" t="e">
        <f>(F1473+F1472+F1474)*#REF!</f>
        <v>#REF!</v>
      </c>
      <c r="H1472" s="313" t="e">
        <f>G1472*#REF!</f>
        <v>#REF!</v>
      </c>
      <c r="I1472" s="324" t="e">
        <f>G1472*#REF!</f>
        <v>#REF!</v>
      </c>
    </row>
    <row r="1473" spans="1:9" ht="15.75" customHeight="1" x14ac:dyDescent="0.2">
      <c r="A1473" s="240"/>
      <c r="B1473" s="249"/>
      <c r="C1473" s="50" t="s">
        <v>1060</v>
      </c>
      <c r="D1473" s="5" t="e">
        <f>#REF!</f>
        <v>#REF!</v>
      </c>
      <c r="E1473" s="5">
        <f>E1474</f>
        <v>0.76</v>
      </c>
      <c r="F1473" s="5" t="e">
        <f t="shared" si="62"/>
        <v>#REF!</v>
      </c>
      <c r="G1473" s="332"/>
      <c r="H1473" s="314"/>
      <c r="I1473" s="325"/>
    </row>
    <row r="1474" spans="1:9" ht="15.75" customHeight="1" x14ac:dyDescent="0.2">
      <c r="A1474" s="241"/>
      <c r="B1474" s="250"/>
      <c r="C1474" s="50" t="s">
        <v>589</v>
      </c>
      <c r="D1474" s="5" t="e">
        <f>#REF!</f>
        <v>#REF!</v>
      </c>
      <c r="E1474" s="5">
        <v>0.76</v>
      </c>
      <c r="F1474" s="5" t="e">
        <f t="shared" si="62"/>
        <v>#REF!</v>
      </c>
      <c r="G1474" s="312"/>
      <c r="H1474" s="315"/>
      <c r="I1474" s="331"/>
    </row>
    <row r="1475" spans="1:9" ht="17.25" customHeight="1" x14ac:dyDescent="0.2">
      <c r="A1475" s="239" t="s">
        <v>854</v>
      </c>
      <c r="B1475" s="248" t="s">
        <v>402</v>
      </c>
      <c r="C1475" s="50" t="s">
        <v>589</v>
      </c>
      <c r="D1475" s="5" t="e">
        <f>#REF!</f>
        <v>#REF!</v>
      </c>
      <c r="E1475" s="5">
        <v>1</v>
      </c>
      <c r="F1475" s="5" t="e">
        <f t="shared" si="62"/>
        <v>#REF!</v>
      </c>
      <c r="G1475" s="311" t="e">
        <f>(F1475+F1476+F1477)*#REF!</f>
        <v>#REF!</v>
      </c>
      <c r="H1475" s="313" t="e">
        <f>G1475*#REF!</f>
        <v>#REF!</v>
      </c>
      <c r="I1475" s="324" t="e">
        <f>G1475*#REF!</f>
        <v>#REF!</v>
      </c>
    </row>
    <row r="1476" spans="1:9" ht="17.25" customHeight="1" x14ac:dyDescent="0.2">
      <c r="A1476" s="240"/>
      <c r="B1476" s="249"/>
      <c r="C1476" s="50" t="s">
        <v>1060</v>
      </c>
      <c r="D1476" s="5" t="e">
        <f>#REF!</f>
        <v>#REF!</v>
      </c>
      <c r="E1476" s="5">
        <f>E1475</f>
        <v>1</v>
      </c>
      <c r="F1476" s="5" t="e">
        <f t="shared" si="62"/>
        <v>#REF!</v>
      </c>
      <c r="G1476" s="332"/>
      <c r="H1476" s="314"/>
      <c r="I1476" s="325"/>
    </row>
    <row r="1477" spans="1:9" ht="17.25" customHeight="1" x14ac:dyDescent="0.2">
      <c r="A1477" s="241"/>
      <c r="B1477" s="250"/>
      <c r="C1477" s="50" t="s">
        <v>75</v>
      </c>
      <c r="D1477" s="5" t="e">
        <f>#REF!</f>
        <v>#REF!</v>
      </c>
      <c r="E1477" s="5">
        <f>E1476</f>
        <v>1</v>
      </c>
      <c r="F1477" s="5" t="e">
        <f t="shared" si="62"/>
        <v>#REF!</v>
      </c>
      <c r="G1477" s="312"/>
      <c r="H1477" s="315"/>
      <c r="I1477" s="331"/>
    </row>
    <row r="1478" spans="1:9" ht="33" customHeight="1" x14ac:dyDescent="0.2">
      <c r="A1478" s="33" t="s">
        <v>398</v>
      </c>
      <c r="B1478" s="6" t="s">
        <v>730</v>
      </c>
      <c r="C1478" s="50" t="s">
        <v>1047</v>
      </c>
      <c r="D1478" s="5" t="e">
        <f>#REF!</f>
        <v>#REF!</v>
      </c>
      <c r="E1478" s="5">
        <v>0.47</v>
      </c>
      <c r="F1478" s="5" t="e">
        <f t="shared" si="62"/>
        <v>#REF!</v>
      </c>
      <c r="G1478" s="5" t="e">
        <f>F1478*#REF!</f>
        <v>#REF!</v>
      </c>
      <c r="H1478" s="131" t="e">
        <f>G1478*#REF!</f>
        <v>#REF!</v>
      </c>
      <c r="I1478" s="132" t="e">
        <f>G1478*#REF!</f>
        <v>#REF!</v>
      </c>
    </row>
    <row r="1479" spans="1:9" ht="33" customHeight="1" x14ac:dyDescent="0.2">
      <c r="A1479" s="33" t="s">
        <v>178</v>
      </c>
      <c r="B1479" s="6" t="s">
        <v>730</v>
      </c>
      <c r="C1479" s="50" t="s">
        <v>1047</v>
      </c>
      <c r="D1479" s="5" t="e">
        <f>#REF!</f>
        <v>#REF!</v>
      </c>
      <c r="E1479" s="5">
        <v>1.32</v>
      </c>
      <c r="F1479" s="5" t="e">
        <f t="shared" si="62"/>
        <v>#REF!</v>
      </c>
      <c r="G1479" s="5" t="e">
        <f>F1479*#REF!</f>
        <v>#REF!</v>
      </c>
      <c r="H1479" s="131" t="e">
        <f>G1479*#REF!</f>
        <v>#REF!</v>
      </c>
      <c r="I1479" s="132" t="e">
        <f>G1479*#REF!</f>
        <v>#REF!</v>
      </c>
    </row>
    <row r="1480" spans="1:9" ht="33" customHeight="1" x14ac:dyDescent="0.2">
      <c r="A1480" s="33" t="s">
        <v>399</v>
      </c>
      <c r="B1480" s="6" t="s">
        <v>730</v>
      </c>
      <c r="C1480" s="50" t="s">
        <v>1047</v>
      </c>
      <c r="D1480" s="5" t="e">
        <f>#REF!</f>
        <v>#REF!</v>
      </c>
      <c r="E1480" s="5">
        <v>0.31</v>
      </c>
      <c r="F1480" s="5" t="e">
        <f t="shared" si="62"/>
        <v>#REF!</v>
      </c>
      <c r="G1480" s="5" t="e">
        <f>F1480*#REF!</f>
        <v>#REF!</v>
      </c>
      <c r="H1480" s="131" t="e">
        <f>G1480*#REF!</f>
        <v>#REF!</v>
      </c>
      <c r="I1480" s="132" t="e">
        <f>G1480*#REF!</f>
        <v>#REF!</v>
      </c>
    </row>
    <row r="1481" spans="1:9" ht="33" customHeight="1" x14ac:dyDescent="0.2">
      <c r="A1481" s="33" t="s">
        <v>400</v>
      </c>
      <c r="B1481" s="6" t="s">
        <v>728</v>
      </c>
      <c r="C1481" s="50" t="s">
        <v>1047</v>
      </c>
      <c r="D1481" s="5" t="e">
        <f>#REF!</f>
        <v>#REF!</v>
      </c>
      <c r="E1481" s="5">
        <v>1.46</v>
      </c>
      <c r="F1481" s="5" t="e">
        <f t="shared" si="62"/>
        <v>#REF!</v>
      </c>
      <c r="G1481" s="5" t="e">
        <f>F1481*#REF!</f>
        <v>#REF!</v>
      </c>
      <c r="H1481" s="131" t="e">
        <f>G1481*#REF!</f>
        <v>#REF!</v>
      </c>
      <c r="I1481" s="132" t="e">
        <f>G1481*#REF!</f>
        <v>#REF!</v>
      </c>
    </row>
    <row r="1482" spans="1:9" ht="27.75" customHeight="1" x14ac:dyDescent="0.2">
      <c r="A1482" s="7" t="s">
        <v>885</v>
      </c>
      <c r="B1482" s="6" t="s">
        <v>728</v>
      </c>
      <c r="C1482" s="50" t="s">
        <v>1047</v>
      </c>
      <c r="D1482" s="5" t="e">
        <f>#REF!</f>
        <v>#REF!</v>
      </c>
      <c r="E1482" s="5">
        <v>1.69</v>
      </c>
      <c r="F1482" s="5" t="e">
        <f t="shared" si="62"/>
        <v>#REF!</v>
      </c>
      <c r="G1482" s="5" t="e">
        <f>F1482*#REF!</f>
        <v>#REF!</v>
      </c>
      <c r="H1482" s="131" t="e">
        <f>G1482*#REF!</f>
        <v>#REF!</v>
      </c>
      <c r="I1482" s="132" t="e">
        <f>G1482*#REF!</f>
        <v>#REF!</v>
      </c>
    </row>
    <row r="1483" spans="1:9" ht="27.75" customHeight="1" x14ac:dyDescent="0.2">
      <c r="A1483" s="7" t="s">
        <v>560</v>
      </c>
      <c r="B1483" s="6" t="s">
        <v>728</v>
      </c>
      <c r="C1483" s="50" t="s">
        <v>1047</v>
      </c>
      <c r="D1483" s="5" t="e">
        <f>#REF!</f>
        <v>#REF!</v>
      </c>
      <c r="E1483" s="5">
        <v>1.85</v>
      </c>
      <c r="F1483" s="5" t="e">
        <f t="shared" si="62"/>
        <v>#REF!</v>
      </c>
      <c r="G1483" s="5" t="e">
        <f>F1483*#REF!</f>
        <v>#REF!</v>
      </c>
      <c r="H1483" s="131" t="e">
        <f>G1483*#REF!</f>
        <v>#REF!</v>
      </c>
      <c r="I1483" s="132" t="e">
        <f>G1483*#REF!</f>
        <v>#REF!</v>
      </c>
    </row>
    <row r="1484" spans="1:9" ht="33" customHeight="1" x14ac:dyDescent="0.2">
      <c r="A1484" s="33" t="s">
        <v>401</v>
      </c>
      <c r="B1484" s="6" t="s">
        <v>728</v>
      </c>
      <c r="C1484" s="50" t="s">
        <v>1047</v>
      </c>
      <c r="D1484" s="5" t="e">
        <f>#REF!</f>
        <v>#REF!</v>
      </c>
      <c r="E1484" s="5">
        <v>0.17</v>
      </c>
      <c r="F1484" s="5" t="e">
        <f t="shared" si="62"/>
        <v>#REF!</v>
      </c>
      <c r="G1484" s="5" t="e">
        <f>F1484*#REF!</f>
        <v>#REF!</v>
      </c>
      <c r="H1484" s="131" t="e">
        <f>G1484*#REF!</f>
        <v>#REF!</v>
      </c>
      <c r="I1484" s="132" t="e">
        <f>G1484*#REF!</f>
        <v>#REF!</v>
      </c>
    </row>
    <row r="1485" spans="1:9" ht="17.25" customHeight="1" x14ac:dyDescent="0.2">
      <c r="A1485" s="248" t="s">
        <v>885</v>
      </c>
      <c r="B1485" s="248" t="s">
        <v>728</v>
      </c>
      <c r="C1485" s="50" t="s">
        <v>1047</v>
      </c>
      <c r="D1485" s="5" t="e">
        <f>#REF!</f>
        <v>#REF!</v>
      </c>
      <c r="E1485" s="5">
        <v>0.22</v>
      </c>
      <c r="F1485" s="5" t="e">
        <f t="shared" si="62"/>
        <v>#REF!</v>
      </c>
      <c r="G1485" s="311" t="e">
        <f>(F1485+F1486)*#REF!</f>
        <v>#REF!</v>
      </c>
      <c r="H1485" s="313" t="e">
        <f>G1485*#REF!</f>
        <v>#REF!</v>
      </c>
      <c r="I1485" s="324" t="e">
        <f>G1485*#REF!</f>
        <v>#REF!</v>
      </c>
    </row>
    <row r="1486" spans="1:9" ht="17.25" customHeight="1" x14ac:dyDescent="0.2">
      <c r="A1486" s="250"/>
      <c r="B1486" s="250"/>
      <c r="C1486" s="50" t="s">
        <v>1047</v>
      </c>
      <c r="D1486" s="5" t="e">
        <f>#REF!</f>
        <v>#REF!</v>
      </c>
      <c r="E1486" s="5">
        <v>0.22</v>
      </c>
      <c r="F1486" s="5" t="e">
        <f t="shared" si="62"/>
        <v>#REF!</v>
      </c>
      <c r="G1486" s="312"/>
      <c r="H1486" s="315"/>
      <c r="I1486" s="331"/>
    </row>
    <row r="1487" spans="1:9" ht="17.25" customHeight="1" x14ac:dyDescent="0.2">
      <c r="A1487" s="248" t="s">
        <v>560</v>
      </c>
      <c r="B1487" s="248" t="s">
        <v>728</v>
      </c>
      <c r="C1487" s="50" t="s">
        <v>1047</v>
      </c>
      <c r="D1487" s="5" t="e">
        <f>#REF!</f>
        <v>#REF!</v>
      </c>
      <c r="E1487" s="5">
        <v>0.3</v>
      </c>
      <c r="F1487" s="5" t="e">
        <f t="shared" si="62"/>
        <v>#REF!</v>
      </c>
      <c r="G1487" s="311" t="e">
        <f>(F1487+F1488)*#REF!</f>
        <v>#REF!</v>
      </c>
      <c r="H1487" s="313" t="e">
        <f>G1487*#REF!</f>
        <v>#REF!</v>
      </c>
      <c r="I1487" s="324" t="e">
        <f>G1487*#REF!</f>
        <v>#REF!</v>
      </c>
    </row>
    <row r="1488" spans="1:9" ht="17.25" customHeight="1" x14ac:dyDescent="0.2">
      <c r="A1488" s="250"/>
      <c r="B1488" s="250"/>
      <c r="C1488" s="50" t="s">
        <v>1047</v>
      </c>
      <c r="D1488" s="5" t="e">
        <f>#REF!</f>
        <v>#REF!</v>
      </c>
      <c r="E1488" s="5">
        <v>0.3</v>
      </c>
      <c r="F1488" s="5" t="e">
        <f t="shared" si="62"/>
        <v>#REF!</v>
      </c>
      <c r="G1488" s="312"/>
      <c r="H1488" s="315"/>
      <c r="I1488" s="331"/>
    </row>
    <row r="1489" spans="1:9" ht="32.25" customHeight="1" x14ac:dyDescent="0.2">
      <c r="A1489" s="33" t="s">
        <v>634</v>
      </c>
      <c r="B1489" s="6" t="s">
        <v>730</v>
      </c>
      <c r="C1489" s="50" t="s">
        <v>1047</v>
      </c>
      <c r="D1489" s="5" t="e">
        <f>#REF!</f>
        <v>#REF!</v>
      </c>
      <c r="E1489" s="5">
        <v>0.28999999999999998</v>
      </c>
      <c r="F1489" s="5" t="e">
        <f t="shared" si="62"/>
        <v>#REF!</v>
      </c>
      <c r="G1489" s="5" t="e">
        <f>F1489*#REF!</f>
        <v>#REF!</v>
      </c>
      <c r="H1489" s="131" t="e">
        <f>G1489*#REF!</f>
        <v>#REF!</v>
      </c>
      <c r="I1489" s="132" t="e">
        <f>G1489*#REF!</f>
        <v>#REF!</v>
      </c>
    </row>
    <row r="1490" spans="1:9" ht="26.25" customHeight="1" x14ac:dyDescent="0.2">
      <c r="A1490" s="33" t="s">
        <v>635</v>
      </c>
      <c r="B1490" s="7" t="s">
        <v>250</v>
      </c>
      <c r="C1490" s="50" t="s">
        <v>1047</v>
      </c>
      <c r="D1490" s="5" t="e">
        <f>#REF!</f>
        <v>#REF!</v>
      </c>
      <c r="E1490" s="5">
        <v>0.32</v>
      </c>
      <c r="F1490" s="5" t="e">
        <f t="shared" si="62"/>
        <v>#REF!</v>
      </c>
      <c r="G1490" s="5" t="e">
        <f>F1490*#REF!</f>
        <v>#REF!</v>
      </c>
      <c r="H1490" s="131" t="e">
        <f>G1490*#REF!</f>
        <v>#REF!</v>
      </c>
      <c r="I1490" s="132" t="e">
        <f>G1490*#REF!</f>
        <v>#REF!</v>
      </c>
    </row>
    <row r="1491" spans="1:9" ht="28.5" customHeight="1" x14ac:dyDescent="0.2">
      <c r="A1491" s="39" t="s">
        <v>69</v>
      </c>
      <c r="B1491" s="6" t="s">
        <v>505</v>
      </c>
      <c r="C1491" s="50" t="s">
        <v>1060</v>
      </c>
      <c r="D1491" s="5" t="e">
        <f>#REF!</f>
        <v>#REF!</v>
      </c>
      <c r="E1491" s="5">
        <v>0.4</v>
      </c>
      <c r="F1491" s="5" t="e">
        <f t="shared" si="62"/>
        <v>#REF!</v>
      </c>
      <c r="G1491" s="5" t="e">
        <f>F1491*#REF!</f>
        <v>#REF!</v>
      </c>
      <c r="H1491" s="131" t="e">
        <f>G1491*#REF!</f>
        <v>#REF!</v>
      </c>
      <c r="I1491" s="132" t="e">
        <f>G1491*#REF!</f>
        <v>#REF!</v>
      </c>
    </row>
    <row r="1492" spans="1:9" ht="21" customHeight="1" x14ac:dyDescent="0.2">
      <c r="A1492" s="259" t="s">
        <v>822</v>
      </c>
      <c r="B1492" s="276"/>
      <c r="C1492" s="276"/>
      <c r="D1492" s="276"/>
      <c r="E1492" s="276"/>
      <c r="F1492" s="276"/>
      <c r="G1492" s="276"/>
      <c r="H1492" s="276"/>
      <c r="I1492" s="276"/>
    </row>
    <row r="1493" spans="1:9" ht="45.75" customHeight="1" x14ac:dyDescent="0.2">
      <c r="A1493" s="16" t="s">
        <v>1145</v>
      </c>
      <c r="B1493" s="93" t="s">
        <v>322</v>
      </c>
      <c r="C1493" s="16" t="s">
        <v>113</v>
      </c>
      <c r="D1493" s="5" t="e">
        <f>#REF!</f>
        <v>#REF!</v>
      </c>
      <c r="E1493" s="5">
        <v>0.25</v>
      </c>
      <c r="F1493" s="5" t="e">
        <f t="shared" ref="F1493:F1498" si="63">D1493*E1493</f>
        <v>#REF!</v>
      </c>
      <c r="G1493" s="5" t="e">
        <f>F1493*#REF!</f>
        <v>#REF!</v>
      </c>
      <c r="H1493" s="131" t="e">
        <f>G1493*#REF!</f>
        <v>#REF!</v>
      </c>
      <c r="I1493" s="132" t="e">
        <f>G1493*#REF!</f>
        <v>#REF!</v>
      </c>
    </row>
    <row r="1494" spans="1:9" ht="45.75" customHeight="1" x14ac:dyDescent="0.2">
      <c r="A1494" s="16" t="s">
        <v>1146</v>
      </c>
      <c r="B1494" s="94" t="s">
        <v>1162</v>
      </c>
      <c r="C1494" s="16" t="s">
        <v>113</v>
      </c>
      <c r="D1494" s="5" t="e">
        <f>#REF!</f>
        <v>#REF!</v>
      </c>
      <c r="E1494" s="5">
        <v>1.33</v>
      </c>
      <c r="F1494" s="5" t="e">
        <f t="shared" si="63"/>
        <v>#REF!</v>
      </c>
      <c r="G1494" s="5" t="e">
        <f>F1494*#REF!</f>
        <v>#REF!</v>
      </c>
      <c r="H1494" s="131" t="e">
        <f>G1494*#REF!</f>
        <v>#REF!</v>
      </c>
      <c r="I1494" s="132" t="e">
        <f>G1494*#REF!</f>
        <v>#REF!</v>
      </c>
    </row>
    <row r="1495" spans="1:9" ht="45.75" customHeight="1" x14ac:dyDescent="0.2">
      <c r="A1495" s="16" t="s">
        <v>44</v>
      </c>
      <c r="B1495" s="6" t="s">
        <v>269</v>
      </c>
      <c r="C1495" s="50" t="s">
        <v>589</v>
      </c>
      <c r="D1495" s="5" t="e">
        <f>#REF!</f>
        <v>#REF!</v>
      </c>
      <c r="E1495" s="5">
        <v>0.77</v>
      </c>
      <c r="F1495" s="5" t="e">
        <f t="shared" si="63"/>
        <v>#REF!</v>
      </c>
      <c r="G1495" s="5" t="e">
        <f>F1495*#REF!</f>
        <v>#REF!</v>
      </c>
      <c r="H1495" s="131" t="e">
        <f>G1495*#REF!</f>
        <v>#REF!</v>
      </c>
      <c r="I1495" s="132" t="e">
        <f>G1495*#REF!</f>
        <v>#REF!</v>
      </c>
    </row>
    <row r="1496" spans="1:9" ht="45.75" customHeight="1" x14ac:dyDescent="0.2">
      <c r="A1496" s="16" t="s">
        <v>309</v>
      </c>
      <c r="B1496" s="6" t="s">
        <v>269</v>
      </c>
      <c r="C1496" s="50" t="s">
        <v>589</v>
      </c>
      <c r="D1496" s="5" t="e">
        <f>#REF!</f>
        <v>#REF!</v>
      </c>
      <c r="E1496" s="5">
        <v>1.2</v>
      </c>
      <c r="F1496" s="5" t="e">
        <f t="shared" si="63"/>
        <v>#REF!</v>
      </c>
      <c r="G1496" s="5" t="e">
        <f>F1496*#REF!</f>
        <v>#REF!</v>
      </c>
      <c r="H1496" s="131" t="e">
        <f>G1496*#REF!</f>
        <v>#REF!</v>
      </c>
      <c r="I1496" s="132" t="e">
        <f>G1496*#REF!</f>
        <v>#REF!</v>
      </c>
    </row>
    <row r="1497" spans="1:9" ht="36.75" customHeight="1" x14ac:dyDescent="0.2">
      <c r="A1497" s="39" t="s">
        <v>1106</v>
      </c>
      <c r="B1497" s="6" t="s">
        <v>269</v>
      </c>
      <c r="C1497" s="50" t="s">
        <v>1060</v>
      </c>
      <c r="D1497" s="5" t="e">
        <f>#REF!</f>
        <v>#REF!</v>
      </c>
      <c r="E1497" s="5">
        <v>0.15</v>
      </c>
      <c r="F1497" s="27" t="e">
        <f t="shared" si="63"/>
        <v>#REF!</v>
      </c>
      <c r="G1497" s="5" t="e">
        <f>F1497*#REF!</f>
        <v>#REF!</v>
      </c>
      <c r="H1497" s="131" t="e">
        <f>G1497*#REF!</f>
        <v>#REF!</v>
      </c>
      <c r="I1497" s="132" t="e">
        <f>G1497*#REF!</f>
        <v>#REF!</v>
      </c>
    </row>
    <row r="1498" spans="1:9" ht="33.75" customHeight="1" x14ac:dyDescent="0.2">
      <c r="A1498" s="39" t="s">
        <v>1107</v>
      </c>
      <c r="B1498" s="6" t="s">
        <v>269</v>
      </c>
      <c r="C1498" s="50" t="s">
        <v>1060</v>
      </c>
      <c r="D1498" s="5" t="e">
        <f>#REF!</f>
        <v>#REF!</v>
      </c>
      <c r="E1498" s="5">
        <v>0.25</v>
      </c>
      <c r="F1498" s="5" t="e">
        <f t="shared" si="63"/>
        <v>#REF!</v>
      </c>
      <c r="G1498" s="5" t="e">
        <f>F1498*#REF!</f>
        <v>#REF!</v>
      </c>
      <c r="H1498" s="131" t="e">
        <f>G1498*#REF!</f>
        <v>#REF!</v>
      </c>
      <c r="I1498" s="132" t="e">
        <f>G1498*#REF!</f>
        <v>#REF!</v>
      </c>
    </row>
    <row r="1499" spans="1:9" ht="33" customHeight="1" x14ac:dyDescent="0.2">
      <c r="A1499" s="347" t="s">
        <v>658</v>
      </c>
      <c r="B1499" s="347"/>
      <c r="C1499" s="347"/>
      <c r="D1499" s="347"/>
      <c r="E1499" s="347"/>
      <c r="F1499" s="347"/>
      <c r="G1499" s="347"/>
      <c r="H1499" s="347"/>
      <c r="I1499" s="347"/>
    </row>
    <row r="1500" spans="1:9" ht="24" customHeight="1" x14ac:dyDescent="0.2">
      <c r="A1500" s="1" t="s">
        <v>659</v>
      </c>
    </row>
    <row r="1501" spans="1:9" ht="19.5" customHeight="1" x14ac:dyDescent="0.2">
      <c r="A1501" s="80" t="s">
        <v>241</v>
      </c>
      <c r="B1501" s="6"/>
      <c r="C1501" s="50"/>
      <c r="D1501" s="5"/>
      <c r="E1501" s="5"/>
      <c r="F1501" s="5"/>
      <c r="G1501" s="5"/>
      <c r="H1501" s="131"/>
      <c r="I1501" s="132"/>
    </row>
    <row r="1502" spans="1:9" ht="32.25" customHeight="1" x14ac:dyDescent="0.2">
      <c r="A1502" s="39" t="s">
        <v>174</v>
      </c>
      <c r="B1502" s="6" t="s">
        <v>586</v>
      </c>
      <c r="C1502" s="50" t="s">
        <v>242</v>
      </c>
      <c r="D1502" s="5" t="e">
        <f>#REF!</f>
        <v>#REF!</v>
      </c>
      <c r="E1502" s="5">
        <v>0.14000000000000001</v>
      </c>
      <c r="F1502" s="5" t="e">
        <f>D1502*E1502</f>
        <v>#REF!</v>
      </c>
      <c r="G1502" s="5" t="e">
        <f>F1502*#REF!</f>
        <v>#REF!</v>
      </c>
      <c r="H1502" s="131" t="e">
        <f>G1502*#REF!</f>
        <v>#REF!</v>
      </c>
      <c r="I1502" s="132" t="e">
        <f>G1502*#REF!</f>
        <v>#REF!</v>
      </c>
    </row>
    <row r="1503" spans="1:9" ht="32.25" customHeight="1" x14ac:dyDescent="0.2">
      <c r="A1503" s="39" t="s">
        <v>705</v>
      </c>
      <c r="B1503" s="6"/>
      <c r="C1503" s="50"/>
      <c r="D1503" s="5"/>
      <c r="E1503" s="5"/>
      <c r="F1503" s="5"/>
      <c r="G1503" s="5"/>
      <c r="H1503" s="131"/>
      <c r="I1503" s="132"/>
    </row>
    <row r="1504" spans="1:9" ht="22.5" customHeight="1" x14ac:dyDescent="0.2">
      <c r="A1504" s="248" t="s">
        <v>706</v>
      </c>
      <c r="B1504" s="248" t="s">
        <v>707</v>
      </c>
      <c r="C1504" s="50" t="s">
        <v>1060</v>
      </c>
      <c r="D1504" s="5" t="e">
        <f>#REF!</f>
        <v>#REF!</v>
      </c>
      <c r="E1504" s="5">
        <v>0.5</v>
      </c>
      <c r="F1504" s="5" t="e">
        <f>D1504*E1504</f>
        <v>#REF!</v>
      </c>
      <c r="G1504" s="311" t="e">
        <f>(F1504+F1505)*#REF!</f>
        <v>#REF!</v>
      </c>
      <c r="H1504" s="313" t="e">
        <f>G1504*#REF!</f>
        <v>#REF!</v>
      </c>
      <c r="I1504" s="324" t="e">
        <f>G1504*#REF!</f>
        <v>#REF!</v>
      </c>
    </row>
    <row r="1505" spans="1:9" ht="22.5" customHeight="1" x14ac:dyDescent="0.2">
      <c r="A1505" s="250"/>
      <c r="B1505" s="250"/>
      <c r="C1505" s="50" t="s">
        <v>242</v>
      </c>
      <c r="D1505" s="5" t="e">
        <f>#REF!</f>
        <v>#REF!</v>
      </c>
      <c r="E1505" s="5">
        <v>0.5</v>
      </c>
      <c r="F1505" s="5" t="e">
        <f>D1505*E1505</f>
        <v>#REF!</v>
      </c>
      <c r="G1505" s="312"/>
      <c r="H1505" s="315"/>
      <c r="I1505" s="331"/>
    </row>
    <row r="1506" spans="1:9" ht="28.5" customHeight="1" x14ac:dyDescent="0.2">
      <c r="A1506" s="6" t="s">
        <v>708</v>
      </c>
      <c r="B1506" s="6" t="s">
        <v>707</v>
      </c>
      <c r="C1506" s="50" t="s">
        <v>1060</v>
      </c>
      <c r="D1506" s="5" t="e">
        <f>#REF!</f>
        <v>#REF!</v>
      </c>
      <c r="E1506" s="5">
        <v>0.1</v>
      </c>
      <c r="F1506" s="5" t="e">
        <f>D1506*E1506</f>
        <v>#REF!</v>
      </c>
      <c r="G1506" s="5" t="e">
        <f>F1506*#REF!</f>
        <v>#REF!</v>
      </c>
      <c r="H1506" s="131" t="e">
        <f>G1506*#REF!</f>
        <v>#REF!</v>
      </c>
      <c r="I1506" s="132" t="e">
        <f>G1506*#REF!</f>
        <v>#REF!</v>
      </c>
    </row>
    <row r="1507" spans="1:9" ht="30.75" customHeight="1" x14ac:dyDescent="0.2">
      <c r="A1507" s="39" t="s">
        <v>610</v>
      </c>
      <c r="B1507" s="6" t="s">
        <v>269</v>
      </c>
      <c r="C1507" s="50" t="s">
        <v>1060</v>
      </c>
      <c r="D1507" s="5" t="e">
        <f>#REF!</f>
        <v>#REF!</v>
      </c>
      <c r="E1507" s="5">
        <v>0.42</v>
      </c>
      <c r="F1507" s="5" t="e">
        <f>D1507*E1507</f>
        <v>#REF!</v>
      </c>
      <c r="G1507" s="5" t="e">
        <f>F1507*#REF!</f>
        <v>#REF!</v>
      </c>
      <c r="H1507" s="131" t="e">
        <f>G1507*#REF!</f>
        <v>#REF!</v>
      </c>
      <c r="I1507" s="132" t="e">
        <f>G1507*#REF!</f>
        <v>#REF!</v>
      </c>
    </row>
    <row r="1508" spans="1:9" ht="30.75" customHeight="1" x14ac:dyDescent="0.2">
      <c r="A1508" s="39" t="s">
        <v>611</v>
      </c>
      <c r="B1508" s="6" t="s">
        <v>269</v>
      </c>
      <c r="C1508" s="50" t="s">
        <v>1060</v>
      </c>
      <c r="D1508" s="5" t="e">
        <f>#REF!</f>
        <v>#REF!</v>
      </c>
      <c r="E1508" s="5">
        <v>3</v>
      </c>
      <c r="F1508" s="5" t="e">
        <f>D1508*E1508</f>
        <v>#REF!</v>
      </c>
      <c r="G1508" s="5" t="e">
        <f>F1508*#REF!</f>
        <v>#REF!</v>
      </c>
      <c r="H1508" s="131" t="e">
        <f>G1508*#REF!</f>
        <v>#REF!</v>
      </c>
      <c r="I1508" s="132" t="e">
        <f>G1508*#REF!</f>
        <v>#REF!</v>
      </c>
    </row>
    <row r="1509" spans="1:9" ht="24.75" customHeight="1" x14ac:dyDescent="0.2">
      <c r="A1509" s="80" t="s">
        <v>467</v>
      </c>
      <c r="B1509" s="6"/>
      <c r="C1509" s="50"/>
      <c r="D1509" s="5"/>
      <c r="E1509" s="5"/>
      <c r="F1509" s="5"/>
      <c r="G1509" s="5"/>
      <c r="H1509" s="131"/>
      <c r="I1509" s="132"/>
    </row>
    <row r="1510" spans="1:9" ht="28.5" customHeight="1" x14ac:dyDescent="0.2">
      <c r="A1510" s="39" t="s">
        <v>251</v>
      </c>
      <c r="B1510" s="6" t="s">
        <v>591</v>
      </c>
      <c r="C1510" s="50" t="s">
        <v>1060</v>
      </c>
      <c r="D1510" s="5" t="e">
        <f>#REF!</f>
        <v>#REF!</v>
      </c>
      <c r="E1510" s="5">
        <v>0.33</v>
      </c>
      <c r="F1510" s="5" t="e">
        <f>D1510*E1510</f>
        <v>#REF!</v>
      </c>
      <c r="G1510" s="5" t="e">
        <f>F1510*#REF!</f>
        <v>#REF!</v>
      </c>
      <c r="H1510" s="131" t="e">
        <f>G1510*#REF!</f>
        <v>#REF!</v>
      </c>
      <c r="I1510" s="132" t="e">
        <f>G1510*#REF!</f>
        <v>#REF!</v>
      </c>
    </row>
    <row r="1511" spans="1:9" ht="28.5" customHeight="1" x14ac:dyDescent="0.2">
      <c r="A1511" s="39" t="s">
        <v>252</v>
      </c>
      <c r="B1511" s="6" t="s">
        <v>243</v>
      </c>
      <c r="C1511" s="50" t="s">
        <v>242</v>
      </c>
      <c r="D1511" s="5" t="e">
        <f>#REF!</f>
        <v>#REF!</v>
      </c>
      <c r="E1511" s="5">
        <v>0.16</v>
      </c>
      <c r="F1511" s="5" t="e">
        <f>D1511*E1511</f>
        <v>#REF!</v>
      </c>
      <c r="G1511" s="5" t="e">
        <f>F1511*#REF!</f>
        <v>#REF!</v>
      </c>
      <c r="H1511" s="131" t="e">
        <f>G1511*#REF!</f>
        <v>#REF!</v>
      </c>
      <c r="I1511" s="132" t="e">
        <f>G1511*#REF!</f>
        <v>#REF!</v>
      </c>
    </row>
    <row r="1512" spans="1:9" ht="36.75" customHeight="1" x14ac:dyDescent="0.2">
      <c r="A1512" s="33" t="s">
        <v>761</v>
      </c>
      <c r="B1512" s="6" t="s">
        <v>712</v>
      </c>
      <c r="C1512" s="50" t="s">
        <v>1060</v>
      </c>
      <c r="D1512" s="5" t="e">
        <f>#REF!</f>
        <v>#REF!</v>
      </c>
      <c r="E1512" s="5">
        <v>0.5</v>
      </c>
      <c r="F1512" s="5" t="e">
        <f>D1512*E1512</f>
        <v>#REF!</v>
      </c>
      <c r="G1512" s="5" t="e">
        <f>F1512*#REF!</f>
        <v>#REF!</v>
      </c>
      <c r="H1512" s="131" t="e">
        <f>G1512*#REF!</f>
        <v>#REF!</v>
      </c>
      <c r="I1512" s="132" t="e">
        <f>G1512*#REF!</f>
        <v>#REF!</v>
      </c>
    </row>
    <row r="1513" spans="1:9" ht="26.25" customHeight="1" x14ac:dyDescent="0.2">
      <c r="A1513" s="33" t="s">
        <v>253</v>
      </c>
      <c r="B1513" s="6"/>
      <c r="C1513" s="50"/>
      <c r="D1513" s="5"/>
      <c r="E1513" s="5"/>
      <c r="F1513" s="5"/>
      <c r="G1513" s="5"/>
      <c r="H1513" s="131"/>
      <c r="I1513" s="132"/>
    </row>
    <row r="1514" spans="1:9" ht="25.5" customHeight="1" x14ac:dyDescent="0.2">
      <c r="A1514" s="68" t="s">
        <v>107</v>
      </c>
      <c r="B1514" s="6" t="s">
        <v>269</v>
      </c>
      <c r="C1514" s="16" t="s">
        <v>242</v>
      </c>
      <c r="D1514" s="49" t="e">
        <f>#REF!</f>
        <v>#REF!</v>
      </c>
      <c r="E1514" s="49">
        <v>1</v>
      </c>
      <c r="F1514" s="5" t="e">
        <f t="shared" ref="F1514:F1520" si="64">D1514*E1514</f>
        <v>#REF!</v>
      </c>
      <c r="G1514" s="5" t="e">
        <f>F1514*#REF!</f>
        <v>#REF!</v>
      </c>
      <c r="H1514" s="131" t="e">
        <f>G1514*#REF!</f>
        <v>#REF!</v>
      </c>
      <c r="I1514" s="132" t="e">
        <f>G1514*#REF!</f>
        <v>#REF!</v>
      </c>
    </row>
    <row r="1515" spans="1:9" ht="23.25" customHeight="1" x14ac:dyDescent="0.2">
      <c r="A1515" s="68" t="s">
        <v>108</v>
      </c>
      <c r="B1515" s="6"/>
      <c r="C1515" s="16" t="s">
        <v>1060</v>
      </c>
      <c r="D1515" s="49" t="e">
        <f>#REF!</f>
        <v>#REF!</v>
      </c>
      <c r="E1515" s="49">
        <v>0.5</v>
      </c>
      <c r="F1515" s="5" t="e">
        <f t="shared" si="64"/>
        <v>#REF!</v>
      </c>
      <c r="G1515" s="5" t="e">
        <f>F1515*#REF!</f>
        <v>#REF!</v>
      </c>
      <c r="H1515" s="131" t="e">
        <f>G1515*#REF!</f>
        <v>#REF!</v>
      </c>
      <c r="I1515" s="132" t="e">
        <f>G1515*#REF!</f>
        <v>#REF!</v>
      </c>
    </row>
    <row r="1516" spans="1:9" ht="18.75" customHeight="1" x14ac:dyDescent="0.2">
      <c r="A1516" s="239" t="s">
        <v>254</v>
      </c>
      <c r="B1516" s="248" t="s">
        <v>712</v>
      </c>
      <c r="C1516" s="16" t="s">
        <v>1060</v>
      </c>
      <c r="D1516" s="49" t="e">
        <f>#REF!</f>
        <v>#REF!</v>
      </c>
      <c r="E1516" s="49">
        <v>1.26</v>
      </c>
      <c r="F1516" s="5" t="e">
        <f t="shared" si="64"/>
        <v>#REF!</v>
      </c>
      <c r="G1516" s="311" t="e">
        <f>(F1516+F1517)*#REF!</f>
        <v>#REF!</v>
      </c>
      <c r="H1516" s="313" t="e">
        <f>G1516*#REF!</f>
        <v>#REF!</v>
      </c>
      <c r="I1516" s="324" t="e">
        <f>G1516*#REF!</f>
        <v>#REF!</v>
      </c>
    </row>
    <row r="1517" spans="1:9" ht="18.75" customHeight="1" x14ac:dyDescent="0.2">
      <c r="A1517" s="241"/>
      <c r="B1517" s="250"/>
      <c r="C1517" s="105" t="s">
        <v>391</v>
      </c>
      <c r="D1517" s="49" t="e">
        <f>#REF!</f>
        <v>#REF!</v>
      </c>
      <c r="E1517" s="49">
        <v>0.6</v>
      </c>
      <c r="F1517" s="5" t="e">
        <f t="shared" si="64"/>
        <v>#REF!</v>
      </c>
      <c r="G1517" s="312"/>
      <c r="H1517" s="315"/>
      <c r="I1517" s="331"/>
    </row>
    <row r="1518" spans="1:9" ht="27" customHeight="1" x14ac:dyDescent="0.2">
      <c r="A1518" s="33" t="s">
        <v>978</v>
      </c>
      <c r="B1518" s="6" t="s">
        <v>712</v>
      </c>
      <c r="C1518" s="16" t="s">
        <v>1060</v>
      </c>
      <c r="D1518" s="49" t="e">
        <f>#REF!</f>
        <v>#REF!</v>
      </c>
      <c r="E1518" s="49">
        <v>1</v>
      </c>
      <c r="F1518" s="5" t="e">
        <f t="shared" si="64"/>
        <v>#REF!</v>
      </c>
      <c r="G1518" s="5" t="e">
        <f>F1518*#REF!</f>
        <v>#REF!</v>
      </c>
      <c r="H1518" s="131" t="e">
        <f>G1518*#REF!</f>
        <v>#REF!</v>
      </c>
      <c r="I1518" s="132" t="e">
        <f>G1518*#REF!</f>
        <v>#REF!</v>
      </c>
    </row>
    <row r="1519" spans="1:9" ht="27" customHeight="1" x14ac:dyDescent="0.2">
      <c r="A1519" s="39" t="s">
        <v>934</v>
      </c>
      <c r="B1519" s="6" t="s">
        <v>712</v>
      </c>
      <c r="C1519" s="50" t="s">
        <v>1060</v>
      </c>
      <c r="D1519" s="5" t="e">
        <f>#REF!</f>
        <v>#REF!</v>
      </c>
      <c r="E1519" s="5">
        <v>1.8</v>
      </c>
      <c r="F1519" s="5" t="e">
        <f t="shared" si="64"/>
        <v>#REF!</v>
      </c>
      <c r="G1519" s="5" t="e">
        <f>F1519*#REF!</f>
        <v>#REF!</v>
      </c>
      <c r="H1519" s="131" t="e">
        <f>G1519*#REF!</f>
        <v>#REF!</v>
      </c>
      <c r="I1519" s="132" t="e">
        <f>G1519*#REF!</f>
        <v>#REF!</v>
      </c>
    </row>
    <row r="1520" spans="1:9" ht="27" customHeight="1" x14ac:dyDescent="0.2">
      <c r="A1520" s="39" t="s">
        <v>443</v>
      </c>
      <c r="B1520" s="6" t="s">
        <v>712</v>
      </c>
      <c r="C1520" s="50" t="s">
        <v>22</v>
      </c>
      <c r="D1520" s="5" t="e">
        <f>#REF!</f>
        <v>#REF!</v>
      </c>
      <c r="E1520" s="5">
        <v>0.83</v>
      </c>
      <c r="F1520" s="5" t="e">
        <f t="shared" si="64"/>
        <v>#REF!</v>
      </c>
      <c r="G1520" s="5" t="e">
        <f>F1520*#REF!</f>
        <v>#REF!</v>
      </c>
      <c r="H1520" s="131" t="e">
        <f>G1520*#REF!</f>
        <v>#REF!</v>
      </c>
      <c r="I1520" s="132" t="e">
        <f>G1520*#REF!</f>
        <v>#REF!</v>
      </c>
    </row>
    <row r="1521" spans="1:9" ht="19.5" customHeight="1" x14ac:dyDescent="0.2">
      <c r="A1521" s="80" t="s">
        <v>721</v>
      </c>
      <c r="B1521" s="6"/>
      <c r="C1521" s="50"/>
      <c r="D1521" s="5"/>
      <c r="E1521" s="5"/>
      <c r="F1521" s="5"/>
      <c r="G1521" s="5"/>
      <c r="H1521" s="131"/>
      <c r="I1521" s="132"/>
    </row>
    <row r="1522" spans="1:9" ht="14.25" customHeight="1" x14ac:dyDescent="0.2">
      <c r="A1522" s="257" t="s">
        <v>444</v>
      </c>
      <c r="B1522" s="248" t="s">
        <v>122</v>
      </c>
      <c r="C1522" s="50" t="s">
        <v>1060</v>
      </c>
      <c r="D1522" s="5" t="e">
        <f>#REF!</f>
        <v>#REF!</v>
      </c>
      <c r="E1522" s="5">
        <v>0.5</v>
      </c>
      <c r="F1522" s="5" t="e">
        <f>D1522*E1522</f>
        <v>#REF!</v>
      </c>
      <c r="G1522" s="311" t="e">
        <f>(F1522+F1523)*#REF!</f>
        <v>#REF!</v>
      </c>
      <c r="H1522" s="313" t="e">
        <f>G1522*#REF!</f>
        <v>#REF!</v>
      </c>
      <c r="I1522" s="324" t="e">
        <f>G1522*#REF!</f>
        <v>#REF!</v>
      </c>
    </row>
    <row r="1523" spans="1:9" ht="14.25" customHeight="1" x14ac:dyDescent="0.2">
      <c r="A1523" s="258"/>
      <c r="B1523" s="250"/>
      <c r="C1523" s="50" t="s">
        <v>1030</v>
      </c>
      <c r="D1523" s="5" t="e">
        <f>#REF!</f>
        <v>#REF!</v>
      </c>
      <c r="E1523" s="5">
        <v>0.5</v>
      </c>
      <c r="F1523" s="5" t="e">
        <f>D1523*E1523</f>
        <v>#REF!</v>
      </c>
      <c r="G1523" s="312"/>
      <c r="H1523" s="315"/>
      <c r="I1523" s="331"/>
    </row>
    <row r="1524" spans="1:9" ht="31.5" customHeight="1" x14ac:dyDescent="0.2">
      <c r="A1524" s="39" t="s">
        <v>935</v>
      </c>
      <c r="B1524" s="7" t="s">
        <v>823</v>
      </c>
      <c r="C1524" s="50" t="s">
        <v>1060</v>
      </c>
      <c r="D1524" s="5" t="e">
        <f>#REF!</f>
        <v>#REF!</v>
      </c>
      <c r="E1524" s="5">
        <v>0.5</v>
      </c>
      <c r="F1524" s="5" t="e">
        <f>D1524*E1524</f>
        <v>#REF!</v>
      </c>
      <c r="G1524" s="5" t="e">
        <f>F1524*#REF!</f>
        <v>#REF!</v>
      </c>
      <c r="H1524" s="131" t="e">
        <f>G1524*#REF!</f>
        <v>#REF!</v>
      </c>
      <c r="I1524" s="132" t="e">
        <f>G1524*#REF!</f>
        <v>#REF!</v>
      </c>
    </row>
    <row r="1525" spans="1:9" ht="31.5" customHeight="1" x14ac:dyDescent="0.2">
      <c r="A1525" s="39" t="s">
        <v>445</v>
      </c>
      <c r="B1525" s="6" t="s">
        <v>824</v>
      </c>
      <c r="C1525" s="105" t="s">
        <v>391</v>
      </c>
      <c r="D1525" s="49" t="e">
        <f>#REF!</f>
        <v>#REF!</v>
      </c>
      <c r="E1525" s="5">
        <v>1.1000000000000001</v>
      </c>
      <c r="F1525" s="5" t="e">
        <f>D1525*E1525</f>
        <v>#REF!</v>
      </c>
      <c r="G1525" s="5" t="e">
        <f>F1525*#REF!</f>
        <v>#REF!</v>
      </c>
      <c r="H1525" s="131" t="e">
        <f>G1525*#REF!</f>
        <v>#REF!</v>
      </c>
      <c r="I1525" s="132" t="e">
        <f>G1525*#REF!</f>
        <v>#REF!</v>
      </c>
    </row>
    <row r="1526" spans="1:9" ht="23.25" customHeight="1" x14ac:dyDescent="0.2">
      <c r="A1526" s="39" t="s">
        <v>446</v>
      </c>
      <c r="B1526" s="6"/>
      <c r="C1526" s="50"/>
      <c r="D1526" s="5"/>
      <c r="E1526" s="5"/>
      <c r="F1526" s="5"/>
      <c r="G1526" s="5"/>
      <c r="H1526" s="131"/>
      <c r="I1526" s="132"/>
    </row>
    <row r="1527" spans="1:9" ht="24" customHeight="1" x14ac:dyDescent="0.2">
      <c r="A1527" s="83" t="s">
        <v>722</v>
      </c>
      <c r="B1527" s="6" t="s">
        <v>678</v>
      </c>
      <c r="C1527" s="50" t="s">
        <v>589</v>
      </c>
      <c r="D1527" s="5" t="e">
        <f>#REF!</f>
        <v>#REF!</v>
      </c>
      <c r="E1527" s="5">
        <v>0.51</v>
      </c>
      <c r="F1527" s="5" t="e">
        <f t="shared" ref="F1527:F1534" si="65">D1527*E1527</f>
        <v>#REF!</v>
      </c>
      <c r="G1527" s="5" t="e">
        <f>F1527*#REF!</f>
        <v>#REF!</v>
      </c>
      <c r="H1527" s="131" t="e">
        <f>G1527*#REF!</f>
        <v>#REF!</v>
      </c>
      <c r="I1527" s="132" t="e">
        <f>G1527*#REF!</f>
        <v>#REF!</v>
      </c>
    </row>
    <row r="1528" spans="1:9" ht="24" customHeight="1" x14ac:dyDescent="0.2">
      <c r="A1528" s="83" t="s">
        <v>723</v>
      </c>
      <c r="B1528" s="6" t="s">
        <v>678</v>
      </c>
      <c r="C1528" s="50" t="s">
        <v>1060</v>
      </c>
      <c r="D1528" s="5" t="e">
        <f>#REF!</f>
        <v>#REF!</v>
      </c>
      <c r="E1528" s="5">
        <v>0.77</v>
      </c>
      <c r="F1528" s="5" t="e">
        <f t="shared" si="65"/>
        <v>#REF!</v>
      </c>
      <c r="G1528" s="5" t="e">
        <f>F1528*#REF!</f>
        <v>#REF!</v>
      </c>
      <c r="H1528" s="131" t="e">
        <f>G1528*#REF!</f>
        <v>#REF!</v>
      </c>
      <c r="I1528" s="132" t="e">
        <f>G1528*#REF!</f>
        <v>#REF!</v>
      </c>
    </row>
    <row r="1529" spans="1:9" ht="24" customHeight="1" x14ac:dyDescent="0.2">
      <c r="A1529" s="83" t="s">
        <v>724</v>
      </c>
      <c r="B1529" s="6" t="s">
        <v>678</v>
      </c>
      <c r="C1529" s="50" t="s">
        <v>589</v>
      </c>
      <c r="D1529" s="5" t="e">
        <f>#REF!</f>
        <v>#REF!</v>
      </c>
      <c r="E1529" s="5">
        <v>0.82</v>
      </c>
      <c r="F1529" s="5" t="e">
        <f t="shared" si="65"/>
        <v>#REF!</v>
      </c>
      <c r="G1529" s="5" t="e">
        <f>F1529*#REF!</f>
        <v>#REF!</v>
      </c>
      <c r="H1529" s="131" t="e">
        <f>G1529*#REF!</f>
        <v>#REF!</v>
      </c>
      <c r="I1529" s="132" t="e">
        <f>G1529*#REF!</f>
        <v>#REF!</v>
      </c>
    </row>
    <row r="1530" spans="1:9" ht="24" customHeight="1" x14ac:dyDescent="0.2">
      <c r="A1530" s="83" t="s">
        <v>889</v>
      </c>
      <c r="B1530" s="6" t="s">
        <v>678</v>
      </c>
      <c r="C1530" s="50" t="s">
        <v>589</v>
      </c>
      <c r="D1530" s="5" t="e">
        <f>#REF!</f>
        <v>#REF!</v>
      </c>
      <c r="E1530" s="5">
        <v>0.96</v>
      </c>
      <c r="F1530" s="5" t="e">
        <f t="shared" si="65"/>
        <v>#REF!</v>
      </c>
      <c r="G1530" s="5" t="e">
        <f>F1530*#REF!</f>
        <v>#REF!</v>
      </c>
      <c r="H1530" s="131" t="e">
        <f>G1530*#REF!</f>
        <v>#REF!</v>
      </c>
      <c r="I1530" s="132" t="e">
        <f>G1530*#REF!</f>
        <v>#REF!</v>
      </c>
    </row>
    <row r="1531" spans="1:9" ht="18.75" customHeight="1" x14ac:dyDescent="0.2">
      <c r="A1531" s="257" t="s">
        <v>936</v>
      </c>
      <c r="B1531" s="248" t="s">
        <v>725</v>
      </c>
      <c r="C1531" s="16" t="s">
        <v>1060</v>
      </c>
      <c r="D1531" s="49" t="e">
        <f>#REF!</f>
        <v>#REF!</v>
      </c>
      <c r="E1531" s="49">
        <v>0.8</v>
      </c>
      <c r="F1531" s="5" t="e">
        <f t="shared" si="65"/>
        <v>#REF!</v>
      </c>
      <c r="G1531" s="311" t="e">
        <f>(F1531+F1532)*#REF!</f>
        <v>#REF!</v>
      </c>
      <c r="H1531" s="313" t="e">
        <f>G1531*#REF!</f>
        <v>#REF!</v>
      </c>
      <c r="I1531" s="324" t="e">
        <f>G1531*#REF!</f>
        <v>#REF!</v>
      </c>
    </row>
    <row r="1532" spans="1:9" ht="18.75" customHeight="1" x14ac:dyDescent="0.2">
      <c r="A1532" s="258"/>
      <c r="B1532" s="250"/>
      <c r="C1532" s="50" t="s">
        <v>665</v>
      </c>
      <c r="D1532" s="49" t="e">
        <f>#REF!</f>
        <v>#REF!</v>
      </c>
      <c r="E1532" s="49">
        <v>0.8</v>
      </c>
      <c r="F1532" s="5" t="e">
        <f t="shared" si="65"/>
        <v>#REF!</v>
      </c>
      <c r="G1532" s="312"/>
      <c r="H1532" s="315"/>
      <c r="I1532" s="331"/>
    </row>
    <row r="1533" spans="1:9" ht="30" customHeight="1" x14ac:dyDescent="0.2">
      <c r="A1533" s="39" t="s">
        <v>392</v>
      </c>
      <c r="B1533" s="6" t="s">
        <v>466</v>
      </c>
      <c r="C1533" s="50" t="s">
        <v>22</v>
      </c>
      <c r="D1533" s="5" t="e">
        <f>#REF!</f>
        <v>#REF!</v>
      </c>
      <c r="E1533" s="5">
        <v>0.7</v>
      </c>
      <c r="F1533" s="5" t="e">
        <f t="shared" si="65"/>
        <v>#REF!</v>
      </c>
      <c r="G1533" s="5" t="e">
        <f>F1533*#REF!</f>
        <v>#REF!</v>
      </c>
      <c r="H1533" s="131" t="e">
        <f>G1533*#REF!</f>
        <v>#REF!</v>
      </c>
      <c r="I1533" s="132" t="e">
        <f>G1533*#REF!</f>
        <v>#REF!</v>
      </c>
    </row>
    <row r="1534" spans="1:9" ht="30" customHeight="1" x14ac:dyDescent="0.2">
      <c r="A1534" s="39" t="s">
        <v>1095</v>
      </c>
      <c r="B1534" s="6" t="s">
        <v>386</v>
      </c>
      <c r="C1534" s="50" t="s">
        <v>22</v>
      </c>
      <c r="D1534" s="5" t="e">
        <f>#REF!</f>
        <v>#REF!</v>
      </c>
      <c r="E1534" s="5">
        <v>1</v>
      </c>
      <c r="F1534" s="5" t="e">
        <f t="shared" si="65"/>
        <v>#REF!</v>
      </c>
      <c r="G1534" s="5" t="e">
        <f>F1534*#REF!</f>
        <v>#REF!</v>
      </c>
      <c r="H1534" s="131" t="e">
        <f>G1534*#REF!</f>
        <v>#REF!</v>
      </c>
      <c r="I1534" s="132" t="e">
        <f>G1534*#REF!</f>
        <v>#REF!</v>
      </c>
    </row>
    <row r="1535" spans="1:9" ht="24" customHeight="1" x14ac:dyDescent="0.2">
      <c r="A1535" s="80" t="s">
        <v>612</v>
      </c>
      <c r="B1535" s="6"/>
      <c r="C1535" s="50"/>
      <c r="D1535" s="5"/>
      <c r="E1535" s="5"/>
      <c r="F1535" s="5"/>
      <c r="G1535" s="5"/>
      <c r="H1535" s="131"/>
      <c r="I1535" s="132"/>
    </row>
    <row r="1536" spans="1:9" ht="25.5" customHeight="1" x14ac:dyDescent="0.2">
      <c r="A1536" s="39" t="s">
        <v>447</v>
      </c>
      <c r="B1536" s="6" t="s">
        <v>243</v>
      </c>
      <c r="C1536" s="50" t="s">
        <v>242</v>
      </c>
      <c r="D1536" s="5" t="e">
        <f>#REF!</f>
        <v>#REF!</v>
      </c>
      <c r="E1536" s="5">
        <v>0.3</v>
      </c>
      <c r="F1536" s="5" t="e">
        <f>D1536*E1536</f>
        <v>#REF!</v>
      </c>
      <c r="G1536" s="5" t="e">
        <f>F1536*#REF!</f>
        <v>#REF!</v>
      </c>
      <c r="H1536" s="131" t="e">
        <f>G1536*#REF!</f>
        <v>#REF!</v>
      </c>
      <c r="I1536" s="132" t="e">
        <f>G1536*#REF!</f>
        <v>#REF!</v>
      </c>
    </row>
    <row r="1537" spans="1:9" ht="33.75" customHeight="1" x14ac:dyDescent="0.2">
      <c r="A1537" s="33" t="s">
        <v>1096</v>
      </c>
      <c r="B1537" s="6" t="s">
        <v>269</v>
      </c>
      <c r="C1537" s="50" t="s">
        <v>1060</v>
      </c>
      <c r="D1537" s="5" t="e">
        <f>#REF!</f>
        <v>#REF!</v>
      </c>
      <c r="E1537" s="5">
        <v>1</v>
      </c>
      <c r="F1537" s="5" t="e">
        <f>D1537*E1537</f>
        <v>#REF!</v>
      </c>
      <c r="G1537" s="5" t="e">
        <f>F1537*#REF!</f>
        <v>#REF!</v>
      </c>
      <c r="H1537" s="131" t="e">
        <f>G1537*#REF!</f>
        <v>#REF!</v>
      </c>
      <c r="I1537" s="132" t="e">
        <f>G1537*#REF!</f>
        <v>#REF!</v>
      </c>
    </row>
    <row r="1538" spans="1:9" ht="24" customHeight="1" x14ac:dyDescent="0.2">
      <c r="A1538" s="80" t="s">
        <v>778</v>
      </c>
      <c r="B1538" s="6"/>
      <c r="C1538" s="50"/>
      <c r="D1538" s="5"/>
      <c r="E1538" s="5"/>
      <c r="F1538" s="5"/>
      <c r="G1538" s="5"/>
      <c r="H1538" s="131"/>
      <c r="I1538" s="132"/>
    </row>
    <row r="1539" spans="1:9" ht="26.25" customHeight="1" x14ac:dyDescent="0.2">
      <c r="A1539" s="33" t="s">
        <v>547</v>
      </c>
      <c r="B1539" s="6" t="s">
        <v>592</v>
      </c>
      <c r="C1539" s="50" t="s">
        <v>1060</v>
      </c>
      <c r="D1539" s="5" t="e">
        <f>#REF!</f>
        <v>#REF!</v>
      </c>
      <c r="E1539" s="5">
        <v>0.04</v>
      </c>
      <c r="F1539" s="5" t="e">
        <f t="shared" ref="F1539:F1552" si="66">D1539*E1539</f>
        <v>#REF!</v>
      </c>
      <c r="G1539" s="5" t="e">
        <f>F1539*#REF!</f>
        <v>#REF!</v>
      </c>
      <c r="H1539" s="131" t="e">
        <f>G1539*#REF!</f>
        <v>#REF!</v>
      </c>
      <c r="I1539" s="132" t="e">
        <f>G1539*#REF!</f>
        <v>#REF!</v>
      </c>
    </row>
    <row r="1540" spans="1:9" ht="26.25" customHeight="1" x14ac:dyDescent="0.2">
      <c r="A1540" s="39" t="s">
        <v>624</v>
      </c>
      <c r="B1540" s="6" t="s">
        <v>709</v>
      </c>
      <c r="C1540" s="50" t="s">
        <v>242</v>
      </c>
      <c r="D1540" s="5" t="e">
        <f>#REF!</f>
        <v>#REF!</v>
      </c>
      <c r="E1540" s="5">
        <v>0.4</v>
      </c>
      <c r="F1540" s="5" t="e">
        <f t="shared" si="66"/>
        <v>#REF!</v>
      </c>
      <c r="G1540" s="5" t="e">
        <f>F1540*#REF!</f>
        <v>#REF!</v>
      </c>
      <c r="H1540" s="131" t="e">
        <f>G1540*#REF!</f>
        <v>#REF!</v>
      </c>
      <c r="I1540" s="132" t="e">
        <f>G1540*#REF!</f>
        <v>#REF!</v>
      </c>
    </row>
    <row r="1541" spans="1:9" ht="18.75" customHeight="1" x14ac:dyDescent="0.2">
      <c r="A1541" s="257" t="s">
        <v>733</v>
      </c>
      <c r="B1541" s="248" t="s">
        <v>573</v>
      </c>
      <c r="C1541" s="16" t="s">
        <v>242</v>
      </c>
      <c r="D1541" s="5" t="e">
        <f>#REF!</f>
        <v>#REF!</v>
      </c>
      <c r="E1541" s="49">
        <v>0.1</v>
      </c>
      <c r="F1541" s="5" t="e">
        <f t="shared" si="66"/>
        <v>#REF!</v>
      </c>
      <c r="G1541" s="311" t="e">
        <f>(F1541+F1542)*#REF!</f>
        <v>#REF!</v>
      </c>
      <c r="H1541" s="313" t="e">
        <f>G1541*#REF!</f>
        <v>#REF!</v>
      </c>
      <c r="I1541" s="324" t="e">
        <f>G1541*#REF!</f>
        <v>#REF!</v>
      </c>
    </row>
    <row r="1542" spans="1:9" ht="18.75" customHeight="1" x14ac:dyDescent="0.2">
      <c r="A1542" s="258"/>
      <c r="B1542" s="250"/>
      <c r="C1542" s="16" t="s">
        <v>1060</v>
      </c>
      <c r="D1542" s="49" t="e">
        <f>#REF!</f>
        <v>#REF!</v>
      </c>
      <c r="E1542" s="49">
        <v>0.1</v>
      </c>
      <c r="F1542" s="5" t="e">
        <f t="shared" si="66"/>
        <v>#REF!</v>
      </c>
      <c r="G1542" s="312"/>
      <c r="H1542" s="315"/>
      <c r="I1542" s="331"/>
    </row>
    <row r="1543" spans="1:9" ht="12.75" customHeight="1" x14ac:dyDescent="0.2">
      <c r="A1543" s="248" t="s">
        <v>574</v>
      </c>
      <c r="B1543" s="248" t="s">
        <v>573</v>
      </c>
      <c r="C1543" s="16" t="s">
        <v>242</v>
      </c>
      <c r="D1543" s="49" t="e">
        <f>#REF!</f>
        <v>#REF!</v>
      </c>
      <c r="E1543" s="49">
        <v>0.1</v>
      </c>
      <c r="F1543" s="5" t="e">
        <f t="shared" si="66"/>
        <v>#REF!</v>
      </c>
      <c r="G1543" s="311" t="e">
        <f>(F1543+F1544)*#REF!</f>
        <v>#REF!</v>
      </c>
      <c r="H1543" s="313" t="e">
        <f>G1543*#REF!</f>
        <v>#REF!</v>
      </c>
      <c r="I1543" s="324" t="e">
        <f>G1543*#REF!</f>
        <v>#REF!</v>
      </c>
    </row>
    <row r="1544" spans="1:9" ht="12.75" customHeight="1" x14ac:dyDescent="0.2">
      <c r="A1544" s="250"/>
      <c r="B1544" s="250"/>
      <c r="C1544" s="16" t="s">
        <v>1060</v>
      </c>
      <c r="D1544" s="49" t="e">
        <f>#REF!</f>
        <v>#REF!</v>
      </c>
      <c r="E1544" s="49">
        <v>0.15</v>
      </c>
      <c r="F1544" s="5" t="e">
        <f t="shared" si="66"/>
        <v>#REF!</v>
      </c>
      <c r="G1544" s="312"/>
      <c r="H1544" s="315"/>
      <c r="I1544" s="331"/>
    </row>
    <row r="1545" spans="1:9" ht="26.25" customHeight="1" x14ac:dyDescent="0.2">
      <c r="A1545" s="39" t="s">
        <v>855</v>
      </c>
      <c r="B1545" s="6" t="s">
        <v>575</v>
      </c>
      <c r="C1545" s="50" t="s">
        <v>242</v>
      </c>
      <c r="D1545" s="5" t="e">
        <f>#REF!</f>
        <v>#REF!</v>
      </c>
      <c r="E1545" s="5">
        <v>0.06</v>
      </c>
      <c r="F1545" s="5" t="e">
        <f t="shared" si="66"/>
        <v>#REF!</v>
      </c>
      <c r="G1545" s="5" t="e">
        <f>F1545*#REF!</f>
        <v>#REF!</v>
      </c>
      <c r="H1545" s="131" t="e">
        <f>G1545*#REF!</f>
        <v>#REF!</v>
      </c>
      <c r="I1545" s="132" t="e">
        <f>G1545*#REF!</f>
        <v>#REF!</v>
      </c>
    </row>
    <row r="1546" spans="1:9" ht="22.5" customHeight="1" x14ac:dyDescent="0.2">
      <c r="A1546" s="6" t="s">
        <v>574</v>
      </c>
      <c r="B1546" s="6" t="s">
        <v>575</v>
      </c>
      <c r="C1546" s="50" t="s">
        <v>242</v>
      </c>
      <c r="D1546" s="5" t="e">
        <f>#REF!</f>
        <v>#REF!</v>
      </c>
      <c r="E1546" s="5">
        <v>7.0000000000000007E-2</v>
      </c>
      <c r="F1546" s="5" t="e">
        <f t="shared" si="66"/>
        <v>#REF!</v>
      </c>
      <c r="G1546" s="5" t="e">
        <f>F1546*#REF!</f>
        <v>#REF!</v>
      </c>
      <c r="H1546" s="131" t="e">
        <f>G1546*#REF!</f>
        <v>#REF!</v>
      </c>
      <c r="I1546" s="132" t="e">
        <f>G1546*#REF!</f>
        <v>#REF!</v>
      </c>
    </row>
    <row r="1547" spans="1:9" ht="22.5" customHeight="1" x14ac:dyDescent="0.2">
      <c r="A1547" s="6" t="s">
        <v>639</v>
      </c>
      <c r="B1547" s="6" t="s">
        <v>575</v>
      </c>
      <c r="C1547" s="50" t="s">
        <v>242</v>
      </c>
      <c r="D1547" s="5" t="e">
        <f>#REF!</f>
        <v>#REF!</v>
      </c>
      <c r="E1547" s="5">
        <v>0.1</v>
      </c>
      <c r="F1547" s="5" t="e">
        <f t="shared" si="66"/>
        <v>#REF!</v>
      </c>
      <c r="G1547" s="5" t="e">
        <f>F1547*#REF!</f>
        <v>#REF!</v>
      </c>
      <c r="H1547" s="131" t="e">
        <f>G1547*#REF!</f>
        <v>#REF!</v>
      </c>
      <c r="I1547" s="132" t="e">
        <f>G1547*#REF!</f>
        <v>#REF!</v>
      </c>
    </row>
    <row r="1548" spans="1:9" ht="22.5" customHeight="1" x14ac:dyDescent="0.2">
      <c r="A1548" s="6" t="s">
        <v>154</v>
      </c>
      <c r="B1548" s="6" t="s">
        <v>575</v>
      </c>
      <c r="C1548" s="50" t="s">
        <v>242</v>
      </c>
      <c r="D1548" s="5" t="e">
        <f>#REF!</f>
        <v>#REF!</v>
      </c>
      <c r="E1548" s="5">
        <v>0.11</v>
      </c>
      <c r="F1548" s="5" t="e">
        <f t="shared" si="66"/>
        <v>#REF!</v>
      </c>
      <c r="G1548" s="5" t="e">
        <f>F1548*#REF!</f>
        <v>#REF!</v>
      </c>
      <c r="H1548" s="131" t="e">
        <f>G1548*#REF!</f>
        <v>#REF!</v>
      </c>
      <c r="I1548" s="132" t="e">
        <f>G1548*#REF!</f>
        <v>#REF!</v>
      </c>
    </row>
    <row r="1549" spans="1:9" ht="22.5" customHeight="1" x14ac:dyDescent="0.2">
      <c r="A1549" s="6" t="s">
        <v>780</v>
      </c>
      <c r="B1549" s="6" t="s">
        <v>575</v>
      </c>
      <c r="C1549" s="50" t="s">
        <v>242</v>
      </c>
      <c r="D1549" s="5" t="e">
        <f>#REF!</f>
        <v>#REF!</v>
      </c>
      <c r="E1549" s="5">
        <v>0.14000000000000001</v>
      </c>
      <c r="F1549" s="5" t="e">
        <f t="shared" si="66"/>
        <v>#REF!</v>
      </c>
      <c r="G1549" s="5" t="e">
        <f>F1549*#REF!</f>
        <v>#REF!</v>
      </c>
      <c r="H1549" s="131" t="e">
        <f>G1549*#REF!</f>
        <v>#REF!</v>
      </c>
      <c r="I1549" s="132" t="e">
        <f>G1549*#REF!</f>
        <v>#REF!</v>
      </c>
    </row>
    <row r="1550" spans="1:9" ht="16.5" customHeight="1" x14ac:dyDescent="0.2">
      <c r="A1550" s="39" t="s">
        <v>1134</v>
      </c>
      <c r="B1550" s="6" t="s">
        <v>156</v>
      </c>
      <c r="C1550" s="50" t="s">
        <v>242</v>
      </c>
      <c r="D1550" s="5" t="e">
        <f>#REF!</f>
        <v>#REF!</v>
      </c>
      <c r="E1550" s="5">
        <v>0.12</v>
      </c>
      <c r="F1550" s="5" t="e">
        <f t="shared" si="66"/>
        <v>#REF!</v>
      </c>
      <c r="G1550" s="5" t="e">
        <f>F1550*#REF!</f>
        <v>#REF!</v>
      </c>
      <c r="H1550" s="131" t="e">
        <f>G1550*#REF!</f>
        <v>#REF!</v>
      </c>
      <c r="I1550" s="132" t="e">
        <f>G1550*#REF!</f>
        <v>#REF!</v>
      </c>
    </row>
    <row r="1551" spans="1:9" ht="16.5" customHeight="1" x14ac:dyDescent="0.2">
      <c r="A1551" s="6" t="s">
        <v>779</v>
      </c>
      <c r="B1551" s="6" t="s">
        <v>156</v>
      </c>
      <c r="C1551" s="50" t="s">
        <v>242</v>
      </c>
      <c r="D1551" s="5" t="e">
        <f>#REF!</f>
        <v>#REF!</v>
      </c>
      <c r="E1551" s="5">
        <v>0.12</v>
      </c>
      <c r="F1551" s="5" t="e">
        <f t="shared" si="66"/>
        <v>#REF!</v>
      </c>
      <c r="G1551" s="5" t="e">
        <f>F1551*#REF!</f>
        <v>#REF!</v>
      </c>
      <c r="H1551" s="131" t="e">
        <f>G1551*#REF!</f>
        <v>#REF!</v>
      </c>
      <c r="I1551" s="132" t="e">
        <f>G1551*#REF!</f>
        <v>#REF!</v>
      </c>
    </row>
    <row r="1552" spans="1:9" ht="16.5" customHeight="1" x14ac:dyDescent="0.2">
      <c r="A1552" s="6" t="s">
        <v>155</v>
      </c>
      <c r="B1552" s="6" t="s">
        <v>156</v>
      </c>
      <c r="C1552" s="50" t="s">
        <v>242</v>
      </c>
      <c r="D1552" s="5" t="e">
        <f>#REF!</f>
        <v>#REF!</v>
      </c>
      <c r="E1552" s="5">
        <v>0.15</v>
      </c>
      <c r="F1552" s="5" t="e">
        <f t="shared" si="66"/>
        <v>#REF!</v>
      </c>
      <c r="G1552" s="5" t="e">
        <f>F1552*#REF!</f>
        <v>#REF!</v>
      </c>
      <c r="H1552" s="131" t="e">
        <f>G1552*#REF!</f>
        <v>#REF!</v>
      </c>
      <c r="I1552" s="132" t="e">
        <f>G1552*#REF!</f>
        <v>#REF!</v>
      </c>
    </row>
    <row r="1553" spans="1:9" ht="23.25" customHeight="1" x14ac:dyDescent="0.2">
      <c r="A1553" s="39" t="s">
        <v>148</v>
      </c>
      <c r="B1553" s="6"/>
      <c r="C1553" s="50"/>
      <c r="D1553" s="5"/>
      <c r="E1553" s="5"/>
      <c r="F1553" s="5"/>
      <c r="G1553" s="5"/>
      <c r="H1553" s="131"/>
      <c r="I1553" s="132"/>
    </row>
    <row r="1554" spans="1:9" ht="21.75" customHeight="1" x14ac:dyDescent="0.2">
      <c r="A1554" s="58" t="s">
        <v>576</v>
      </c>
      <c r="B1554" s="6" t="s">
        <v>586</v>
      </c>
      <c r="C1554" s="50" t="s">
        <v>242</v>
      </c>
      <c r="D1554" s="5" t="e">
        <f>#REF!</f>
        <v>#REF!</v>
      </c>
      <c r="E1554" s="5">
        <v>0.08</v>
      </c>
      <c r="F1554" s="5" t="e">
        <f t="shared" ref="F1554:F1559" si="67">D1554*E1554</f>
        <v>#REF!</v>
      </c>
      <c r="G1554" s="5" t="e">
        <f>F1554*#REF!</f>
        <v>#REF!</v>
      </c>
      <c r="H1554" s="131" t="e">
        <f>G1554*#REF!</f>
        <v>#REF!</v>
      </c>
      <c r="I1554" s="132" t="e">
        <f>G1554*#REF!</f>
        <v>#REF!</v>
      </c>
    </row>
    <row r="1555" spans="1:9" ht="21.75" customHeight="1" x14ac:dyDescent="0.2">
      <c r="A1555" s="6" t="s">
        <v>574</v>
      </c>
      <c r="B1555" s="6" t="s">
        <v>586</v>
      </c>
      <c r="C1555" s="50" t="s">
        <v>242</v>
      </c>
      <c r="D1555" s="5" t="e">
        <f>#REF!</f>
        <v>#REF!</v>
      </c>
      <c r="E1555" s="5">
        <v>0.1</v>
      </c>
      <c r="F1555" s="5" t="e">
        <f t="shared" si="67"/>
        <v>#REF!</v>
      </c>
      <c r="G1555" s="5" t="e">
        <f>F1555*#REF!</f>
        <v>#REF!</v>
      </c>
      <c r="H1555" s="131" t="e">
        <f>G1555*#REF!</f>
        <v>#REF!</v>
      </c>
      <c r="I1555" s="132" t="e">
        <f>G1555*#REF!</f>
        <v>#REF!</v>
      </c>
    </row>
    <row r="1556" spans="1:9" ht="21.75" customHeight="1" x14ac:dyDescent="0.2">
      <c r="A1556" s="6" t="s">
        <v>577</v>
      </c>
      <c r="B1556" s="6" t="s">
        <v>586</v>
      </c>
      <c r="C1556" s="50" t="s">
        <v>242</v>
      </c>
      <c r="D1556" s="5" t="e">
        <f>#REF!</f>
        <v>#REF!</v>
      </c>
      <c r="E1556" s="5">
        <v>0.1</v>
      </c>
      <c r="F1556" s="5" t="e">
        <f t="shared" si="67"/>
        <v>#REF!</v>
      </c>
      <c r="G1556" s="5" t="e">
        <f>F1556*#REF!</f>
        <v>#REF!</v>
      </c>
      <c r="H1556" s="131" t="e">
        <f>G1556*#REF!</f>
        <v>#REF!</v>
      </c>
      <c r="I1556" s="132" t="e">
        <f>G1556*#REF!</f>
        <v>#REF!</v>
      </c>
    </row>
    <row r="1557" spans="1:9" ht="21.75" customHeight="1" x14ac:dyDescent="0.2">
      <c r="A1557" s="26" t="s">
        <v>154</v>
      </c>
      <c r="B1557" s="6" t="s">
        <v>586</v>
      </c>
      <c r="C1557" s="50" t="s">
        <v>242</v>
      </c>
      <c r="D1557" s="5" t="e">
        <f>#REF!</f>
        <v>#REF!</v>
      </c>
      <c r="E1557" s="5">
        <v>0.12</v>
      </c>
      <c r="F1557" s="5" t="e">
        <f t="shared" si="67"/>
        <v>#REF!</v>
      </c>
      <c r="G1557" s="5" t="e">
        <f>F1557*#REF!</f>
        <v>#REF!</v>
      </c>
      <c r="H1557" s="131" t="e">
        <f>G1557*#REF!</f>
        <v>#REF!</v>
      </c>
      <c r="I1557" s="132" t="e">
        <f>G1557*#REF!</f>
        <v>#REF!</v>
      </c>
    </row>
    <row r="1558" spans="1:9" ht="21" customHeight="1" x14ac:dyDescent="0.2">
      <c r="A1558" s="257" t="s">
        <v>149</v>
      </c>
      <c r="B1558" s="248" t="s">
        <v>503</v>
      </c>
      <c r="C1558" s="50" t="s">
        <v>710</v>
      </c>
      <c r="D1558" s="5" t="e">
        <f>#REF!</f>
        <v>#REF!</v>
      </c>
      <c r="E1558" s="5">
        <v>0.8</v>
      </c>
      <c r="F1558" s="5" t="e">
        <f t="shared" si="67"/>
        <v>#REF!</v>
      </c>
      <c r="G1558" s="311" t="e">
        <f>(F1558+F1559)*#REF!</f>
        <v>#REF!</v>
      </c>
      <c r="H1558" s="313" t="e">
        <f>G1558*#REF!</f>
        <v>#REF!</v>
      </c>
      <c r="I1558" s="324" t="e">
        <f>G1558*#REF!</f>
        <v>#REF!</v>
      </c>
    </row>
    <row r="1559" spans="1:9" ht="16.5" customHeight="1" x14ac:dyDescent="0.2">
      <c r="A1559" s="258"/>
      <c r="B1559" s="250"/>
      <c r="C1559" s="50" t="s">
        <v>1060</v>
      </c>
      <c r="D1559" s="5" t="e">
        <f>#REF!</f>
        <v>#REF!</v>
      </c>
      <c r="E1559" s="5">
        <v>0.2</v>
      </c>
      <c r="F1559" s="5" t="e">
        <f t="shared" si="67"/>
        <v>#REF!</v>
      </c>
      <c r="G1559" s="312"/>
      <c r="H1559" s="315"/>
      <c r="I1559" s="331"/>
    </row>
    <row r="1560" spans="1:9" ht="12.75" customHeight="1" x14ac:dyDescent="0.2">
      <c r="A1560" s="2"/>
      <c r="B1560" s="12"/>
      <c r="C1560" s="108"/>
      <c r="D1560" s="84"/>
      <c r="H1560" s="158"/>
    </row>
    <row r="1561" spans="1:9" ht="20.25" customHeight="1" x14ac:dyDescent="0.2">
      <c r="A1561" s="1" t="s">
        <v>235</v>
      </c>
      <c r="E1561" s="85"/>
    </row>
    <row r="1562" spans="1:9" ht="75" customHeight="1" x14ac:dyDescent="0.2">
      <c r="A1562" s="32" t="s">
        <v>271</v>
      </c>
      <c r="B1562" s="26" t="s">
        <v>730</v>
      </c>
      <c r="C1562" s="16" t="s">
        <v>74</v>
      </c>
      <c r="D1562" s="5" t="e">
        <f>#REF!</f>
        <v>#REF!</v>
      </c>
      <c r="E1562" s="5">
        <v>1.85</v>
      </c>
      <c r="F1562" s="5" t="e">
        <f>D1562*E1562</f>
        <v>#REF!</v>
      </c>
      <c r="G1562" s="5" t="e">
        <f>F1562*#REF!</f>
        <v>#REF!</v>
      </c>
      <c r="H1562" s="131" t="e">
        <f>G1562*#REF!</f>
        <v>#REF!</v>
      </c>
      <c r="I1562" s="132" t="e">
        <f>G1562*#REF!</f>
        <v>#REF!</v>
      </c>
    </row>
    <row r="1563" spans="1:9" ht="75" customHeight="1" x14ac:dyDescent="0.2">
      <c r="A1563" s="16" t="s">
        <v>272</v>
      </c>
      <c r="B1563" s="6" t="s">
        <v>730</v>
      </c>
      <c r="C1563" s="16" t="s">
        <v>74</v>
      </c>
      <c r="D1563" s="5" t="e">
        <f>#REF!</f>
        <v>#REF!</v>
      </c>
      <c r="E1563" s="5">
        <v>3.56</v>
      </c>
      <c r="F1563" s="5" t="e">
        <f>D1563*E1563</f>
        <v>#REF!</v>
      </c>
      <c r="G1563" s="5" t="e">
        <f>F1563*#REF!</f>
        <v>#REF!</v>
      </c>
      <c r="H1563" s="131" t="e">
        <f>G1563*#REF!</f>
        <v>#REF!</v>
      </c>
      <c r="I1563" s="132" t="e">
        <f>G1563*#REF!</f>
        <v>#REF!</v>
      </c>
    </row>
    <row r="1564" spans="1:9" ht="76.5" customHeight="1" x14ac:dyDescent="0.2">
      <c r="A1564" s="33" t="s">
        <v>51</v>
      </c>
      <c r="B1564" s="6" t="s">
        <v>730</v>
      </c>
      <c r="C1564" s="16" t="s">
        <v>876</v>
      </c>
      <c r="D1564" s="5" t="e">
        <f>#REF!</f>
        <v>#REF!</v>
      </c>
      <c r="E1564" s="5">
        <v>7.52</v>
      </c>
      <c r="F1564" s="5" t="e">
        <f>D1564*E1564</f>
        <v>#REF!</v>
      </c>
      <c r="G1564" s="5" t="e">
        <f>F1564*#REF!</f>
        <v>#REF!</v>
      </c>
      <c r="H1564" s="131" t="e">
        <f>G1564*#REF!</f>
        <v>#REF!</v>
      </c>
      <c r="I1564" s="132" t="e">
        <f>G1564*#REF!</f>
        <v>#REF!</v>
      </c>
    </row>
    <row r="1565" spans="1:9" ht="42.75" customHeight="1" x14ac:dyDescent="0.2">
      <c r="A1565" s="39" t="s">
        <v>979</v>
      </c>
      <c r="B1565" s="6" t="s">
        <v>730</v>
      </c>
      <c r="C1565" s="16" t="s">
        <v>74</v>
      </c>
      <c r="D1565" s="5" t="e">
        <f>#REF!</f>
        <v>#REF!</v>
      </c>
      <c r="E1565" s="5">
        <v>2</v>
      </c>
      <c r="F1565" s="5" t="e">
        <f>D1565*E1565</f>
        <v>#REF!</v>
      </c>
      <c r="G1565" s="5" t="e">
        <f>F1565*#REF!</f>
        <v>#REF!</v>
      </c>
      <c r="H1565" s="131" t="e">
        <f>G1565*#REF!</f>
        <v>#REF!</v>
      </c>
      <c r="I1565" s="132" t="e">
        <f>G1565*#REF!</f>
        <v>#REF!</v>
      </c>
    </row>
    <row r="1566" spans="1:9" ht="47.25" customHeight="1" x14ac:dyDescent="0.2">
      <c r="A1566" s="33" t="s">
        <v>845</v>
      </c>
      <c r="B1566" s="6" t="s">
        <v>730</v>
      </c>
      <c r="C1566" s="16" t="s">
        <v>74</v>
      </c>
      <c r="D1566" s="5" t="e">
        <f>#REF!</f>
        <v>#REF!</v>
      </c>
      <c r="E1566" s="49">
        <f>2.5</f>
        <v>2.5</v>
      </c>
      <c r="F1566" s="5" t="e">
        <f>D1566*E1566</f>
        <v>#REF!</v>
      </c>
      <c r="G1566" s="5" t="e">
        <f>F1566*#REF!</f>
        <v>#REF!</v>
      </c>
      <c r="H1566" s="131" t="e">
        <f>G1566*#REF!</f>
        <v>#REF!</v>
      </c>
      <c r="I1566" s="132" t="e">
        <f>G1566*#REF!</f>
        <v>#REF!</v>
      </c>
    </row>
    <row r="1567" spans="1:9" ht="21" customHeight="1" x14ac:dyDescent="0.2">
      <c r="A1567" s="342" t="s">
        <v>789</v>
      </c>
      <c r="B1567" s="343"/>
      <c r="C1567" s="343"/>
      <c r="D1567" s="343"/>
      <c r="E1567" s="343"/>
      <c r="F1567" s="343"/>
      <c r="G1567" s="359"/>
      <c r="H1567" s="131"/>
      <c r="I1567" s="132"/>
    </row>
    <row r="1568" spans="1:9" ht="36" customHeight="1" x14ac:dyDescent="0.2">
      <c r="A1568" s="33" t="s">
        <v>1</v>
      </c>
      <c r="B1568" s="6" t="s">
        <v>730</v>
      </c>
      <c r="C1568" s="16" t="s">
        <v>74</v>
      </c>
      <c r="D1568" s="5" t="e">
        <f>#REF!</f>
        <v>#REF!</v>
      </c>
      <c r="E1568" s="49">
        <v>2.25</v>
      </c>
      <c r="F1568" s="5" t="e">
        <f t="shared" ref="F1568:F1583" si="68">D1568*E1568</f>
        <v>#REF!</v>
      </c>
      <c r="G1568" s="5" t="e">
        <f>F1568*#REF!</f>
        <v>#REF!</v>
      </c>
      <c r="H1568" s="131" t="e">
        <f>G1568*#REF!</f>
        <v>#REF!</v>
      </c>
      <c r="I1568" s="132" t="e">
        <f>G1568*#REF!</f>
        <v>#REF!</v>
      </c>
    </row>
    <row r="1569" spans="1:9" ht="36" customHeight="1" x14ac:dyDescent="0.2">
      <c r="A1569" s="33" t="s">
        <v>2</v>
      </c>
      <c r="B1569" s="6" t="s">
        <v>730</v>
      </c>
      <c r="C1569" s="16" t="s">
        <v>74</v>
      </c>
      <c r="D1569" s="5" t="e">
        <f>#REF!</f>
        <v>#REF!</v>
      </c>
      <c r="E1569" s="49">
        <v>4.2699999999999996</v>
      </c>
      <c r="F1569" s="5" t="e">
        <f t="shared" si="68"/>
        <v>#REF!</v>
      </c>
      <c r="G1569" s="5" t="e">
        <f>F1569*#REF!</f>
        <v>#REF!</v>
      </c>
      <c r="H1569" s="131" t="e">
        <f>G1569*#REF!</f>
        <v>#REF!</v>
      </c>
      <c r="I1569" s="132" t="e">
        <f>G1569*#REF!</f>
        <v>#REF!</v>
      </c>
    </row>
    <row r="1570" spans="1:9" ht="30" customHeight="1" x14ac:dyDescent="0.2">
      <c r="A1570" s="33" t="s">
        <v>3</v>
      </c>
      <c r="B1570" s="6" t="s">
        <v>730</v>
      </c>
      <c r="C1570" s="16" t="s">
        <v>876</v>
      </c>
      <c r="D1570" s="5" t="e">
        <f>#REF!</f>
        <v>#REF!</v>
      </c>
      <c r="E1570" s="49">
        <v>10.199999999999999</v>
      </c>
      <c r="F1570" s="5" t="e">
        <f t="shared" si="68"/>
        <v>#REF!</v>
      </c>
      <c r="G1570" s="5" t="e">
        <f>F1570*#REF!</f>
        <v>#REF!</v>
      </c>
      <c r="H1570" s="131" t="e">
        <f>G1570*#REF!</f>
        <v>#REF!</v>
      </c>
      <c r="I1570" s="132" t="e">
        <f>G1570*#REF!</f>
        <v>#REF!</v>
      </c>
    </row>
    <row r="1571" spans="1:9" ht="23.25" customHeight="1" x14ac:dyDescent="0.2">
      <c r="A1571" s="239" t="s">
        <v>790</v>
      </c>
      <c r="B1571" s="251" t="s">
        <v>730</v>
      </c>
      <c r="C1571" s="16" t="s">
        <v>74</v>
      </c>
      <c r="D1571" s="5" t="e">
        <f>#REF!</f>
        <v>#REF!</v>
      </c>
      <c r="E1571" s="5">
        <v>1.71</v>
      </c>
      <c r="F1571" s="5" t="e">
        <f t="shared" si="68"/>
        <v>#REF!</v>
      </c>
      <c r="G1571" s="311" t="e">
        <f>(F1571+F1572)*#REF!</f>
        <v>#REF!</v>
      </c>
      <c r="H1571" s="313" t="e">
        <f>G1571*#REF!</f>
        <v>#REF!</v>
      </c>
      <c r="I1571" s="324" t="e">
        <f>G1571*#REF!</f>
        <v>#REF!</v>
      </c>
    </row>
    <row r="1572" spans="1:9" ht="23.25" customHeight="1" x14ac:dyDescent="0.2">
      <c r="A1572" s="241"/>
      <c r="B1572" s="253"/>
      <c r="C1572" s="16" t="s">
        <v>342</v>
      </c>
      <c r="D1572" s="5" t="e">
        <f>#REF!</f>
        <v>#REF!</v>
      </c>
      <c r="E1572" s="5">
        <v>0.7</v>
      </c>
      <c r="F1572" s="5" t="e">
        <f t="shared" si="68"/>
        <v>#REF!</v>
      </c>
      <c r="G1572" s="312"/>
      <c r="H1572" s="315"/>
      <c r="I1572" s="331"/>
    </row>
    <row r="1573" spans="1:9" ht="25.5" x14ac:dyDescent="0.2">
      <c r="A1573" s="33" t="s">
        <v>4</v>
      </c>
      <c r="B1573" s="6" t="s">
        <v>123</v>
      </c>
      <c r="C1573" s="16" t="s">
        <v>74</v>
      </c>
      <c r="D1573" s="5" t="e">
        <f>#REF!</f>
        <v>#REF!</v>
      </c>
      <c r="E1573" s="49">
        <v>2.36</v>
      </c>
      <c r="F1573" s="5" t="e">
        <f t="shared" si="68"/>
        <v>#REF!</v>
      </c>
      <c r="G1573" s="5" t="e">
        <f>F1573*#REF!</f>
        <v>#REF!</v>
      </c>
      <c r="H1573" s="131" t="e">
        <f>G1573*#REF!</f>
        <v>#REF!</v>
      </c>
      <c r="I1573" s="132" t="e">
        <f>G1573*#REF!</f>
        <v>#REF!</v>
      </c>
    </row>
    <row r="1574" spans="1:9" ht="36" customHeight="1" x14ac:dyDescent="0.2">
      <c r="A1574" s="33" t="s">
        <v>803</v>
      </c>
      <c r="B1574" s="6" t="s">
        <v>571</v>
      </c>
      <c r="C1574" s="16" t="s">
        <v>74</v>
      </c>
      <c r="D1574" s="5" t="e">
        <f>#REF!</f>
        <v>#REF!</v>
      </c>
      <c r="E1574" s="49">
        <v>1.1499999999999999</v>
      </c>
      <c r="F1574" s="5" t="e">
        <f t="shared" si="68"/>
        <v>#REF!</v>
      </c>
      <c r="G1574" s="5" t="e">
        <f>F1574*#REF!</f>
        <v>#REF!</v>
      </c>
      <c r="H1574" s="131" t="e">
        <f>G1574*#REF!</f>
        <v>#REF!</v>
      </c>
      <c r="I1574" s="132" t="e">
        <f>G1574*#REF!</f>
        <v>#REF!</v>
      </c>
    </row>
    <row r="1575" spans="1:9" ht="41.25" customHeight="1" x14ac:dyDescent="0.2">
      <c r="A1575" s="113" t="s">
        <v>804</v>
      </c>
      <c r="B1575" s="109" t="s">
        <v>805</v>
      </c>
      <c r="C1575" s="16" t="s">
        <v>74</v>
      </c>
      <c r="D1575" s="5" t="e">
        <f>#REF!</f>
        <v>#REF!</v>
      </c>
      <c r="E1575" s="49">
        <v>0.65</v>
      </c>
      <c r="F1575" s="5" t="e">
        <f t="shared" si="68"/>
        <v>#REF!</v>
      </c>
      <c r="G1575" s="5" t="e">
        <f>F1575*#REF!</f>
        <v>#REF!</v>
      </c>
      <c r="H1575" s="131" t="e">
        <f>G1575*#REF!</f>
        <v>#REF!</v>
      </c>
      <c r="I1575" s="132" t="e">
        <f>G1575*#REF!</f>
        <v>#REF!</v>
      </c>
    </row>
    <row r="1576" spans="1:9" ht="27.75" customHeight="1" x14ac:dyDescent="0.2">
      <c r="A1576" s="114" t="s">
        <v>806</v>
      </c>
      <c r="B1576" s="44" t="s">
        <v>730</v>
      </c>
      <c r="C1576" s="16" t="s">
        <v>74</v>
      </c>
      <c r="D1576" s="5" t="e">
        <f>#REF!</f>
        <v>#REF!</v>
      </c>
      <c r="E1576" s="49">
        <v>0.83</v>
      </c>
      <c r="F1576" s="5" t="e">
        <f t="shared" si="68"/>
        <v>#REF!</v>
      </c>
      <c r="G1576" s="5" t="e">
        <f>F1576*#REF!</f>
        <v>#REF!</v>
      </c>
      <c r="H1576" s="131" t="e">
        <f>G1576*#REF!</f>
        <v>#REF!</v>
      </c>
      <c r="I1576" s="132" t="e">
        <f>G1576*#REF!</f>
        <v>#REF!</v>
      </c>
    </row>
    <row r="1577" spans="1:9" ht="27.75" customHeight="1" x14ac:dyDescent="0.2">
      <c r="A1577" s="113" t="s">
        <v>807</v>
      </c>
      <c r="B1577" s="44" t="s">
        <v>730</v>
      </c>
      <c r="C1577" s="16" t="s">
        <v>74</v>
      </c>
      <c r="D1577" s="5" t="e">
        <f>#REF!</f>
        <v>#REF!</v>
      </c>
      <c r="E1577" s="49">
        <v>0.92</v>
      </c>
      <c r="F1577" s="5" t="e">
        <f t="shared" si="68"/>
        <v>#REF!</v>
      </c>
      <c r="G1577" s="5" t="e">
        <f>F1577*#REF!</f>
        <v>#REF!</v>
      </c>
      <c r="H1577" s="131" t="e">
        <f>G1577*#REF!</f>
        <v>#REF!</v>
      </c>
      <c r="I1577" s="132" t="e">
        <f>G1577*#REF!</f>
        <v>#REF!</v>
      </c>
    </row>
    <row r="1578" spans="1:9" ht="27.75" customHeight="1" x14ac:dyDescent="0.2">
      <c r="A1578" s="113" t="s">
        <v>808</v>
      </c>
      <c r="B1578" s="44" t="s">
        <v>730</v>
      </c>
      <c r="C1578" s="16" t="s">
        <v>74</v>
      </c>
      <c r="D1578" s="5" t="e">
        <f>#REF!</f>
        <v>#REF!</v>
      </c>
      <c r="E1578" s="49">
        <v>1.05</v>
      </c>
      <c r="F1578" s="5" t="e">
        <f t="shared" si="68"/>
        <v>#REF!</v>
      </c>
      <c r="G1578" s="5" t="e">
        <f>F1578*#REF!</f>
        <v>#REF!</v>
      </c>
      <c r="H1578" s="131" t="e">
        <f>G1578*#REF!</f>
        <v>#REF!</v>
      </c>
      <c r="I1578" s="132" t="e">
        <f>G1578*#REF!</f>
        <v>#REF!</v>
      </c>
    </row>
    <row r="1579" spans="1:9" ht="27.75" customHeight="1" x14ac:dyDescent="0.2">
      <c r="A1579" s="113" t="s">
        <v>809</v>
      </c>
      <c r="B1579" s="44" t="s">
        <v>730</v>
      </c>
      <c r="C1579" s="16" t="s">
        <v>74</v>
      </c>
      <c r="D1579" s="5" t="e">
        <f>#REF!</f>
        <v>#REF!</v>
      </c>
      <c r="E1579" s="49">
        <v>1.3</v>
      </c>
      <c r="F1579" s="5" t="e">
        <f t="shared" si="68"/>
        <v>#REF!</v>
      </c>
      <c r="G1579" s="5" t="e">
        <f>F1579*#REF!</f>
        <v>#REF!</v>
      </c>
      <c r="H1579" s="131" t="e">
        <f>G1579*#REF!</f>
        <v>#REF!</v>
      </c>
      <c r="I1579" s="132" t="e">
        <f>G1579*#REF!</f>
        <v>#REF!</v>
      </c>
    </row>
    <row r="1580" spans="1:9" ht="27.75" customHeight="1" x14ac:dyDescent="0.2">
      <c r="A1580" s="113" t="s">
        <v>810</v>
      </c>
      <c r="B1580" s="6" t="s">
        <v>689</v>
      </c>
      <c r="C1580" s="16" t="s">
        <v>74</v>
      </c>
      <c r="D1580" s="5" t="e">
        <f>#REF!</f>
        <v>#REF!</v>
      </c>
      <c r="E1580" s="49">
        <v>1.63</v>
      </c>
      <c r="F1580" s="5" t="e">
        <f t="shared" si="68"/>
        <v>#REF!</v>
      </c>
      <c r="G1580" s="5" t="e">
        <f>F1580*#REF!</f>
        <v>#REF!</v>
      </c>
      <c r="H1580" s="131" t="e">
        <f>G1580*#REF!</f>
        <v>#REF!</v>
      </c>
      <c r="I1580" s="132" t="e">
        <f>G1580*#REF!</f>
        <v>#REF!</v>
      </c>
    </row>
    <row r="1581" spans="1:9" ht="44.25" customHeight="1" x14ac:dyDescent="0.2">
      <c r="A1581" s="113" t="s">
        <v>811</v>
      </c>
      <c r="B1581" s="109" t="s">
        <v>805</v>
      </c>
      <c r="C1581" s="16" t="s">
        <v>812</v>
      </c>
      <c r="D1581" s="5" t="e">
        <f>#REF!</f>
        <v>#REF!</v>
      </c>
      <c r="E1581" s="49">
        <v>0.17</v>
      </c>
      <c r="F1581" s="5" t="e">
        <f t="shared" si="68"/>
        <v>#REF!</v>
      </c>
      <c r="G1581" s="5" t="e">
        <f>F1581*#REF!</f>
        <v>#REF!</v>
      </c>
      <c r="H1581" s="131" t="e">
        <f>G1581*#REF!</f>
        <v>#REF!</v>
      </c>
      <c r="I1581" s="132" t="e">
        <f>G1581*#REF!</f>
        <v>#REF!</v>
      </c>
    </row>
    <row r="1582" spans="1:9" ht="44.25" customHeight="1" x14ac:dyDescent="0.2">
      <c r="A1582" s="113" t="s">
        <v>140</v>
      </c>
      <c r="B1582" s="109" t="s">
        <v>805</v>
      </c>
      <c r="C1582" s="16" t="s">
        <v>141</v>
      </c>
      <c r="D1582" s="5" t="e">
        <f>#REF!</f>
        <v>#REF!</v>
      </c>
      <c r="E1582" s="49">
        <v>0.22</v>
      </c>
      <c r="F1582" s="5" t="e">
        <f t="shared" si="68"/>
        <v>#REF!</v>
      </c>
      <c r="G1582" s="5" t="e">
        <f>F1582*#REF!</f>
        <v>#REF!</v>
      </c>
      <c r="H1582" s="131" t="e">
        <f>G1582*#REF!</f>
        <v>#REF!</v>
      </c>
      <c r="I1582" s="132" t="e">
        <f>G1582*#REF!</f>
        <v>#REF!</v>
      </c>
    </row>
    <row r="1583" spans="1:9" ht="44.25" customHeight="1" x14ac:dyDescent="0.2">
      <c r="A1583" s="113" t="s">
        <v>188</v>
      </c>
      <c r="B1583" s="44" t="s">
        <v>730</v>
      </c>
      <c r="C1583" s="16" t="s">
        <v>141</v>
      </c>
      <c r="D1583" s="5" t="e">
        <f>#REF!</f>
        <v>#REF!</v>
      </c>
      <c r="E1583" s="49">
        <v>0.24</v>
      </c>
      <c r="F1583" s="5" t="e">
        <f t="shared" si="68"/>
        <v>#REF!</v>
      </c>
      <c r="G1583" s="5" t="e">
        <f>F1583*#REF!</f>
        <v>#REF!</v>
      </c>
      <c r="H1583" s="131" t="e">
        <f>G1583*#REF!</f>
        <v>#REF!</v>
      </c>
      <c r="I1583" s="132" t="e">
        <f>G1583*#REF!</f>
        <v>#REF!</v>
      </c>
    </row>
    <row r="1584" spans="1:9" ht="16.5" customHeight="1" x14ac:dyDescent="0.2">
      <c r="A1584" s="86"/>
      <c r="C1584" s="90"/>
      <c r="E1584" s="19"/>
    </row>
    <row r="1585" spans="1:9" ht="21.75" customHeight="1" x14ac:dyDescent="0.2">
      <c r="A1585" s="25" t="s">
        <v>914</v>
      </c>
    </row>
    <row r="1586" spans="1:9" ht="57.75" customHeight="1" x14ac:dyDescent="0.2">
      <c r="A1586" s="33" t="s">
        <v>770</v>
      </c>
      <c r="B1586" s="6" t="s">
        <v>201</v>
      </c>
      <c r="C1586" s="50" t="s">
        <v>296</v>
      </c>
      <c r="D1586" s="5" t="e">
        <f>#REF!</f>
        <v>#REF!</v>
      </c>
      <c r="E1586" s="35">
        <v>1.8009999999999999</v>
      </c>
      <c r="F1586" s="5" t="e">
        <f t="shared" ref="F1586:F1593" si="69">D1586*E1586</f>
        <v>#REF!</v>
      </c>
      <c r="G1586" s="5" t="e">
        <f>F1586*#REF!</f>
        <v>#REF!</v>
      </c>
      <c r="H1586" s="131" t="e">
        <f>G1586*#REF!</f>
        <v>#REF!</v>
      </c>
      <c r="I1586" s="132" t="e">
        <f>G1586*#REF!</f>
        <v>#REF!</v>
      </c>
    </row>
    <row r="1587" spans="1:9" ht="46.5" customHeight="1" x14ac:dyDescent="0.2">
      <c r="A1587" s="33" t="s">
        <v>941</v>
      </c>
      <c r="B1587" s="6" t="s">
        <v>201</v>
      </c>
      <c r="C1587" s="50" t="s">
        <v>296</v>
      </c>
      <c r="D1587" s="5" t="e">
        <f>#REF!</f>
        <v>#REF!</v>
      </c>
      <c r="E1587" s="5">
        <v>0.26</v>
      </c>
      <c r="F1587" s="5" t="e">
        <f t="shared" si="69"/>
        <v>#REF!</v>
      </c>
      <c r="G1587" s="5" t="e">
        <f>F1587*#REF!</f>
        <v>#REF!</v>
      </c>
      <c r="H1587" s="131" t="e">
        <f>G1587*#REF!</f>
        <v>#REF!</v>
      </c>
      <c r="I1587" s="132" t="e">
        <f>G1587*#REF!</f>
        <v>#REF!</v>
      </c>
    </row>
    <row r="1588" spans="1:9" ht="30" customHeight="1" x14ac:dyDescent="0.2">
      <c r="A1588" s="33" t="s">
        <v>636</v>
      </c>
      <c r="B1588" s="6" t="s">
        <v>201</v>
      </c>
      <c r="C1588" s="50" t="s">
        <v>296</v>
      </c>
      <c r="D1588" s="5" t="e">
        <f>#REF!</f>
        <v>#REF!</v>
      </c>
      <c r="E1588" s="5">
        <v>0.43</v>
      </c>
      <c r="F1588" s="5" t="e">
        <f t="shared" si="69"/>
        <v>#REF!</v>
      </c>
      <c r="G1588" s="5" t="e">
        <f>F1588*#REF!</f>
        <v>#REF!</v>
      </c>
      <c r="H1588" s="131" t="e">
        <f>G1588*#REF!</f>
        <v>#REF!</v>
      </c>
      <c r="I1588" s="132" t="e">
        <f>G1588*#REF!</f>
        <v>#REF!</v>
      </c>
    </row>
    <row r="1589" spans="1:9" ht="30" customHeight="1" x14ac:dyDescent="0.2">
      <c r="A1589" s="33" t="s">
        <v>499</v>
      </c>
      <c r="B1589" s="6" t="s">
        <v>201</v>
      </c>
      <c r="C1589" s="50" t="s">
        <v>296</v>
      </c>
      <c r="D1589" s="5" t="e">
        <f>#REF!</f>
        <v>#REF!</v>
      </c>
      <c r="E1589" s="5">
        <v>0.43</v>
      </c>
      <c r="F1589" s="5" t="e">
        <f t="shared" si="69"/>
        <v>#REF!</v>
      </c>
      <c r="G1589" s="5" t="e">
        <f>F1589*#REF!</f>
        <v>#REF!</v>
      </c>
      <c r="H1589" s="131" t="e">
        <f>G1589*#REF!</f>
        <v>#REF!</v>
      </c>
      <c r="I1589" s="132" t="e">
        <f>G1589*#REF!</f>
        <v>#REF!</v>
      </c>
    </row>
    <row r="1590" spans="1:9" ht="36" customHeight="1" x14ac:dyDescent="0.2">
      <c r="A1590" s="33" t="s">
        <v>942</v>
      </c>
      <c r="B1590" s="6" t="s">
        <v>201</v>
      </c>
      <c r="C1590" s="50" t="s">
        <v>296</v>
      </c>
      <c r="D1590" s="5" t="e">
        <f>#REF!</f>
        <v>#REF!</v>
      </c>
      <c r="E1590" s="5">
        <v>0.18</v>
      </c>
      <c r="F1590" s="5" t="e">
        <f t="shared" si="69"/>
        <v>#REF!</v>
      </c>
      <c r="G1590" s="5" t="e">
        <f>F1590*#REF!</f>
        <v>#REF!</v>
      </c>
      <c r="H1590" s="131" t="e">
        <f>G1590*#REF!</f>
        <v>#REF!</v>
      </c>
      <c r="I1590" s="132" t="e">
        <f>G1590*#REF!</f>
        <v>#REF!</v>
      </c>
    </row>
    <row r="1591" spans="1:9" ht="26.25" customHeight="1" x14ac:dyDescent="0.2">
      <c r="A1591" s="33" t="s">
        <v>103</v>
      </c>
      <c r="B1591" s="6" t="s">
        <v>201</v>
      </c>
      <c r="C1591" s="50" t="s">
        <v>296</v>
      </c>
      <c r="D1591" s="5" t="e">
        <f>#REF!</f>
        <v>#REF!</v>
      </c>
      <c r="E1591" s="5">
        <v>0.3</v>
      </c>
      <c r="F1591" s="5" t="e">
        <f t="shared" si="69"/>
        <v>#REF!</v>
      </c>
      <c r="G1591" s="5" t="e">
        <f>F1591*#REF!</f>
        <v>#REF!</v>
      </c>
      <c r="H1591" s="131" t="e">
        <f>G1591*#REF!</f>
        <v>#REF!</v>
      </c>
      <c r="I1591" s="132" t="e">
        <f>G1591*#REF!</f>
        <v>#REF!</v>
      </c>
    </row>
    <row r="1592" spans="1:9" ht="36" customHeight="1" x14ac:dyDescent="0.2">
      <c r="A1592" s="33" t="s">
        <v>771</v>
      </c>
      <c r="B1592" s="6" t="s">
        <v>201</v>
      </c>
      <c r="C1592" s="50" t="s">
        <v>296</v>
      </c>
      <c r="D1592" s="5" t="e">
        <f>#REF!</f>
        <v>#REF!</v>
      </c>
      <c r="E1592" s="5">
        <v>0.48</v>
      </c>
      <c r="F1592" s="5" t="e">
        <f t="shared" si="69"/>
        <v>#REF!</v>
      </c>
      <c r="G1592" s="5" t="e">
        <f>F1592*#REF!</f>
        <v>#REF!</v>
      </c>
      <c r="H1592" s="131" t="e">
        <f>G1592*#REF!</f>
        <v>#REF!</v>
      </c>
      <c r="I1592" s="132" t="e">
        <f>G1592*#REF!</f>
        <v>#REF!</v>
      </c>
    </row>
    <row r="1593" spans="1:9" ht="33" customHeight="1" x14ac:dyDescent="0.2">
      <c r="A1593" s="33" t="s">
        <v>772</v>
      </c>
      <c r="B1593" s="6" t="s">
        <v>201</v>
      </c>
      <c r="C1593" s="50" t="s">
        <v>296</v>
      </c>
      <c r="D1593" s="5" t="e">
        <f>#REF!</f>
        <v>#REF!</v>
      </c>
      <c r="E1593" s="5">
        <v>0.16</v>
      </c>
      <c r="F1593" s="5" t="e">
        <f t="shared" si="69"/>
        <v>#REF!</v>
      </c>
      <c r="G1593" s="5" t="e">
        <f>F1593*#REF!</f>
        <v>#REF!</v>
      </c>
      <c r="H1593" s="131" t="e">
        <f>G1593*#REF!</f>
        <v>#REF!</v>
      </c>
      <c r="I1593" s="131" t="e">
        <f>G1593*#REF!</f>
        <v>#REF!</v>
      </c>
    </row>
  </sheetData>
  <autoFilter ref="A1300:J1355">
    <filterColumn colId="2">
      <filters>
        <filter val="инженер (ВДГО)"/>
      </filters>
    </filterColumn>
  </autoFilter>
  <mergeCells count="1906">
    <mergeCell ref="H345:H346"/>
    <mergeCell ref="H342:H343"/>
    <mergeCell ref="H353:H354"/>
    <mergeCell ref="H700:H701"/>
    <mergeCell ref="G342:G343"/>
    <mergeCell ref="G364:G365"/>
    <mergeCell ref="G360:G361"/>
    <mergeCell ref="G370:G373"/>
    <mergeCell ref="B364:B365"/>
    <mergeCell ref="B353:B354"/>
    <mergeCell ref="A808:B808"/>
    <mergeCell ref="B787:B788"/>
    <mergeCell ref="B795:B796"/>
    <mergeCell ref="A814:A815"/>
    <mergeCell ref="B812:B813"/>
    <mergeCell ref="B531:B534"/>
    <mergeCell ref="A420:A421"/>
    <mergeCell ref="A422:A423"/>
    <mergeCell ref="A649:A650"/>
    <mergeCell ref="A651:B651"/>
    <mergeCell ref="G656:G657"/>
    <mergeCell ref="G662:G663"/>
    <mergeCell ref="A619:A620"/>
    <mergeCell ref="A635:A636"/>
    <mergeCell ref="B635:B636"/>
    <mergeCell ref="B662:B663"/>
    <mergeCell ref="G638:G641"/>
    <mergeCell ref="G649:G650"/>
    <mergeCell ref="A638:A641"/>
    <mergeCell ref="A656:A657"/>
    <mergeCell ref="G257:G259"/>
    <mergeCell ref="B270:B271"/>
    <mergeCell ref="B246:B248"/>
    <mergeCell ref="B249:B251"/>
    <mergeCell ref="G246:G248"/>
    <mergeCell ref="B357:B358"/>
    <mergeCell ref="B370:B373"/>
    <mergeCell ref="B350:B351"/>
    <mergeCell ref="B328:B329"/>
    <mergeCell ref="B331:B332"/>
    <mergeCell ref="A610:A612"/>
    <mergeCell ref="A598:A600"/>
    <mergeCell ref="A589:A591"/>
    <mergeCell ref="A592:A594"/>
    <mergeCell ref="G428:G429"/>
    <mergeCell ref="H447:H448"/>
    <mergeCell ref="B436:B437"/>
    <mergeCell ref="A595:A597"/>
    <mergeCell ref="H430:H431"/>
    <mergeCell ref="G426:G427"/>
    <mergeCell ref="B430:B431"/>
    <mergeCell ref="B428:B429"/>
    <mergeCell ref="B535:B538"/>
    <mergeCell ref="B567:B569"/>
    <mergeCell ref="B601:B602"/>
    <mergeCell ref="B547:B549"/>
    <mergeCell ref="H336:H337"/>
    <mergeCell ref="A603:A604"/>
    <mergeCell ref="H350:H351"/>
    <mergeCell ref="H601:H602"/>
    <mergeCell ref="H340:H341"/>
    <mergeCell ref="H398:H399"/>
    <mergeCell ref="A35:I35"/>
    <mergeCell ref="A943:A945"/>
    <mergeCell ref="A928:A929"/>
    <mergeCell ref="A342:A343"/>
    <mergeCell ref="B342:B343"/>
    <mergeCell ref="G430:G431"/>
    <mergeCell ref="B418:B419"/>
    <mergeCell ref="A937:A939"/>
    <mergeCell ref="A432:A433"/>
    <mergeCell ref="A428:A429"/>
    <mergeCell ref="A527:A530"/>
    <mergeCell ref="A787:A788"/>
    <mergeCell ref="B340:B341"/>
    <mergeCell ref="B336:B337"/>
    <mergeCell ref="G331:G332"/>
    <mergeCell ref="B338:B339"/>
    <mergeCell ref="G338:G339"/>
    <mergeCell ref="G336:G337"/>
    <mergeCell ref="G340:G341"/>
    <mergeCell ref="A424:A425"/>
    <mergeCell ref="B386:B387"/>
    <mergeCell ref="B388:B389"/>
    <mergeCell ref="B398:B399"/>
    <mergeCell ref="B390:B393"/>
    <mergeCell ref="A607:A608"/>
    <mergeCell ref="B550:B552"/>
    <mergeCell ref="B553:B555"/>
    <mergeCell ref="B556:B558"/>
    <mergeCell ref="G603:G604"/>
    <mergeCell ref="G570:G571"/>
    <mergeCell ref="I578:I581"/>
    <mergeCell ref="H428:H429"/>
    <mergeCell ref="I408:I409"/>
    <mergeCell ref="I390:I393"/>
    <mergeCell ref="H410:H411"/>
    <mergeCell ref="H404:H405"/>
    <mergeCell ref="I572:I573"/>
    <mergeCell ref="H408:H409"/>
    <mergeCell ref="H388:H389"/>
    <mergeCell ref="I395:I396"/>
    <mergeCell ref="H572:H573"/>
    <mergeCell ref="H426:H427"/>
    <mergeCell ref="I426:I427"/>
    <mergeCell ref="I449:I450"/>
    <mergeCell ref="H574:H577"/>
    <mergeCell ref="I386:I387"/>
    <mergeCell ref="I440:I441"/>
    <mergeCell ref="I447:I448"/>
    <mergeCell ref="I438:I439"/>
    <mergeCell ref="I544:I545"/>
    <mergeCell ref="I550:I552"/>
    <mergeCell ref="I560:I561"/>
    <mergeCell ref="I556:I558"/>
    <mergeCell ref="I432:I433"/>
    <mergeCell ref="H436:H437"/>
    <mergeCell ref="H432:H433"/>
    <mergeCell ref="I457:I458"/>
    <mergeCell ref="I459:I462"/>
    <mergeCell ref="I570:I571"/>
    <mergeCell ref="I574:I577"/>
    <mergeCell ref="I542:I543"/>
    <mergeCell ref="I515:I518"/>
    <mergeCell ref="H973:H974"/>
    <mergeCell ref="H955:H957"/>
    <mergeCell ref="A926:A927"/>
    <mergeCell ref="I961:I963"/>
    <mergeCell ref="I943:I945"/>
    <mergeCell ref="B924:B925"/>
    <mergeCell ref="B926:B927"/>
    <mergeCell ref="I362:I363"/>
    <mergeCell ref="I367:I369"/>
    <mergeCell ref="I382:I385"/>
    <mergeCell ref="I370:I373"/>
    <mergeCell ref="I378:I381"/>
    <mergeCell ref="A662:A663"/>
    <mergeCell ref="A658:B658"/>
    <mergeCell ref="B656:B657"/>
    <mergeCell ref="I638:I641"/>
    <mergeCell ref="I649:I650"/>
    <mergeCell ref="I603:I604"/>
    <mergeCell ref="G601:G602"/>
    <mergeCell ref="H664:H665"/>
    <mergeCell ref="G664:G665"/>
    <mergeCell ref="H553:H555"/>
    <mergeCell ref="G553:G555"/>
    <mergeCell ref="A726:A727"/>
    <mergeCell ref="B694:B696"/>
    <mergeCell ref="I388:I389"/>
    <mergeCell ref="I754:I755"/>
    <mergeCell ref="I762:I763"/>
    <mergeCell ref="I774:I775"/>
    <mergeCell ref="I769:I770"/>
    <mergeCell ref="I410:I411"/>
    <mergeCell ref="I404:I405"/>
    <mergeCell ref="B440:B441"/>
    <mergeCell ref="B432:B433"/>
    <mergeCell ref="B563:B564"/>
    <mergeCell ref="H563:H564"/>
    <mergeCell ref="H449:H450"/>
    <mergeCell ref="I553:I555"/>
    <mergeCell ref="H578:H581"/>
    <mergeCell ref="H595:H597"/>
    <mergeCell ref="H607:H608"/>
    <mergeCell ref="G592:G594"/>
    <mergeCell ref="G598:G600"/>
    <mergeCell ref="G582:G585"/>
    <mergeCell ref="H582:H585"/>
    <mergeCell ref="H570:H571"/>
    <mergeCell ref="G572:G573"/>
    <mergeCell ref="H567:H569"/>
    <mergeCell ref="H589:H591"/>
    <mergeCell ref="H495:H498"/>
    <mergeCell ref="I473:I474"/>
    <mergeCell ref="G574:G577"/>
    <mergeCell ref="H547:H549"/>
    <mergeCell ref="I1045:I1046"/>
    <mergeCell ref="I1051:I1052"/>
    <mergeCell ref="I898:I899"/>
    <mergeCell ref="I881:I882"/>
    <mergeCell ref="I883:I884"/>
    <mergeCell ref="I885:I886"/>
    <mergeCell ref="I877:I878"/>
    <mergeCell ref="I875:I876"/>
    <mergeCell ref="I872:I873"/>
    <mergeCell ref="I888:I889"/>
    <mergeCell ref="I879:I880"/>
    <mergeCell ref="I869:I870"/>
    <mergeCell ref="I859:I860"/>
    <mergeCell ref="I894:I895"/>
    <mergeCell ref="A917:I917"/>
    <mergeCell ref="A904:A905"/>
    <mergeCell ref="H949:H951"/>
    <mergeCell ref="H952:H954"/>
    <mergeCell ref="A955:A957"/>
    <mergeCell ref="I926:I927"/>
    <mergeCell ref="A881:A882"/>
    <mergeCell ref="B940:B942"/>
    <mergeCell ref="B872:B873"/>
    <mergeCell ref="B866:B867"/>
    <mergeCell ref="B898:B899"/>
    <mergeCell ref="G906:G907"/>
    <mergeCell ref="H859:H860"/>
    <mergeCell ref="H888:H889"/>
    <mergeCell ref="I866:I867"/>
    <mergeCell ref="I924:I925"/>
    <mergeCell ref="H1051:H1052"/>
    <mergeCell ref="H1012:H1013"/>
    <mergeCell ref="A793:A794"/>
    <mergeCell ref="A830:A831"/>
    <mergeCell ref="G849:G850"/>
    <mergeCell ref="A812:A813"/>
    <mergeCell ref="G826:G827"/>
    <mergeCell ref="G828:G829"/>
    <mergeCell ref="G830:G831"/>
    <mergeCell ref="I672:I673"/>
    <mergeCell ref="I681:I683"/>
    <mergeCell ref="B582:B585"/>
    <mergeCell ref="H635:H636"/>
    <mergeCell ref="H619:H620"/>
    <mergeCell ref="A578:A581"/>
    <mergeCell ref="A582:A585"/>
    <mergeCell ref="I694:I696"/>
    <mergeCell ref="I691:I693"/>
    <mergeCell ref="I685:I687"/>
    <mergeCell ref="I783:I784"/>
    <mergeCell ref="I582:I585"/>
    <mergeCell ref="G668:G669"/>
    <mergeCell ref="A847:A848"/>
    <mergeCell ref="G670:G671"/>
    <mergeCell ref="H666:H667"/>
    <mergeCell ref="H674:H676"/>
    <mergeCell ref="B754:B755"/>
    <mergeCell ref="B783:B784"/>
    <mergeCell ref="B726:B727"/>
    <mergeCell ref="G776:G777"/>
    <mergeCell ref="I619:I620"/>
    <mergeCell ref="I607:I608"/>
    <mergeCell ref="A609:I609"/>
    <mergeCell ref="B607:B608"/>
    <mergeCell ref="H851:H852"/>
    <mergeCell ref="G712:G713"/>
    <mergeCell ref="A702:B702"/>
    <mergeCell ref="G754:G755"/>
    <mergeCell ref="G771:G772"/>
    <mergeCell ref="I656:I657"/>
    <mergeCell ref="I668:I669"/>
    <mergeCell ref="H592:H594"/>
    <mergeCell ref="H656:H657"/>
    <mergeCell ref="H649:H650"/>
    <mergeCell ref="B771:B772"/>
    <mergeCell ref="A776:A777"/>
    <mergeCell ref="I589:I591"/>
    <mergeCell ref="I592:I594"/>
    <mergeCell ref="H598:H600"/>
    <mergeCell ref="B603:B604"/>
    <mergeCell ref="B619:B620"/>
    <mergeCell ref="G607:G608"/>
    <mergeCell ref="H754:H755"/>
    <mergeCell ref="B781:B782"/>
    <mergeCell ref="B700:B701"/>
    <mergeCell ref="G781:G782"/>
    <mergeCell ref="H797:H798"/>
    <mergeCell ref="G809:G810"/>
    <mergeCell ref="I824:I825"/>
    <mergeCell ref="I830:I831"/>
    <mergeCell ref="G834:G835"/>
    <mergeCell ref="G843:G844"/>
    <mergeCell ref="B814:B815"/>
    <mergeCell ref="B841:B842"/>
    <mergeCell ref="B843:B844"/>
    <mergeCell ref="I678:I680"/>
    <mergeCell ref="H603:H604"/>
    <mergeCell ref="G610:G612"/>
    <mergeCell ref="G449:G450"/>
    <mergeCell ref="I841:I842"/>
    <mergeCell ref="I834:I835"/>
    <mergeCell ref="B824:B825"/>
    <mergeCell ref="B826:B827"/>
    <mergeCell ref="G822:G823"/>
    <mergeCell ref="G824:G825"/>
    <mergeCell ref="I565:I566"/>
    <mergeCell ref="H515:H518"/>
    <mergeCell ref="G539:G540"/>
    <mergeCell ref="G527:G530"/>
    <mergeCell ref="I523:I526"/>
    <mergeCell ref="H473:H474"/>
    <mergeCell ref="I567:I569"/>
    <mergeCell ref="I563:I564"/>
    <mergeCell ref="I547:I549"/>
    <mergeCell ref="I527:I530"/>
    <mergeCell ref="H681:H683"/>
    <mergeCell ref="I598:I600"/>
    <mergeCell ref="G595:G597"/>
    <mergeCell ref="I595:I597"/>
    <mergeCell ref="A213:A214"/>
    <mergeCell ref="B172:B174"/>
    <mergeCell ref="A395:A396"/>
    <mergeCell ref="G388:G389"/>
    <mergeCell ref="G374:G377"/>
    <mergeCell ref="G382:G385"/>
    <mergeCell ref="G386:G387"/>
    <mergeCell ref="A378:A381"/>
    <mergeCell ref="B378:B381"/>
    <mergeCell ref="B382:B385"/>
    <mergeCell ref="A390:A393"/>
    <mergeCell ref="A190:A192"/>
    <mergeCell ref="G345:G346"/>
    <mergeCell ref="G213:G214"/>
    <mergeCell ref="A172:A174"/>
    <mergeCell ref="B268:B269"/>
    <mergeCell ref="A272:A273"/>
    <mergeCell ref="A268:A269"/>
    <mergeCell ref="B257:B259"/>
    <mergeCell ref="B272:B273"/>
    <mergeCell ref="A264:D264"/>
    <mergeCell ref="G268:G269"/>
    <mergeCell ref="A185:A187"/>
    <mergeCell ref="G378:G381"/>
    <mergeCell ref="G390:G393"/>
    <mergeCell ref="G357:G358"/>
    <mergeCell ref="B243:B245"/>
    <mergeCell ref="B345:B346"/>
    <mergeCell ref="G367:G369"/>
    <mergeCell ref="B347:B348"/>
    <mergeCell ref="G350:G351"/>
    <mergeCell ref="B360:B361"/>
    <mergeCell ref="B1238:B1239"/>
    <mergeCell ref="A1221:A1223"/>
    <mergeCell ref="A1236:A1237"/>
    <mergeCell ref="A1232:A1233"/>
    <mergeCell ref="A266:A267"/>
    <mergeCell ref="B266:B267"/>
    <mergeCell ref="B261:B263"/>
    <mergeCell ref="A1543:A1544"/>
    <mergeCell ref="B1543:B1544"/>
    <mergeCell ref="A1516:A1517"/>
    <mergeCell ref="B1516:B1517"/>
    <mergeCell ref="A1531:A1532"/>
    <mergeCell ref="B1522:B1523"/>
    <mergeCell ref="A402:A403"/>
    <mergeCell ref="B402:B403"/>
    <mergeCell ref="A412:A413"/>
    <mergeCell ref="A410:A411"/>
    <mergeCell ref="A404:A405"/>
    <mergeCell ref="A406:A407"/>
    <mergeCell ref="A408:A409"/>
    <mergeCell ref="B410:B411"/>
    <mergeCell ref="B404:B405"/>
    <mergeCell ref="B422:B423"/>
    <mergeCell ref="A1247:A1249"/>
    <mergeCell ref="A1240:A1241"/>
    <mergeCell ref="B408:B409"/>
    <mergeCell ref="B406:B407"/>
    <mergeCell ref="B420:B421"/>
    <mergeCell ref="A694:A696"/>
    <mergeCell ref="A697:A698"/>
    <mergeCell ref="A567:A569"/>
    <mergeCell ref="B374:B377"/>
    <mergeCell ref="A1225:A1227"/>
    <mergeCell ref="A1228:A1229"/>
    <mergeCell ref="B1228:B1229"/>
    <mergeCell ref="G424:G425"/>
    <mergeCell ref="B442:B443"/>
    <mergeCell ref="B1240:B1241"/>
    <mergeCell ref="B1256:B1258"/>
    <mergeCell ref="A1253:A1255"/>
    <mergeCell ref="B1253:B1255"/>
    <mergeCell ref="A1256:A1258"/>
    <mergeCell ref="B1217:B1219"/>
    <mergeCell ref="A1214:A1215"/>
    <mergeCell ref="B1214:B1215"/>
    <mergeCell ref="A1212:A1213"/>
    <mergeCell ref="A1220:B1220"/>
    <mergeCell ref="A1206:A1207"/>
    <mergeCell ref="A1204:A1205"/>
    <mergeCell ref="A1198:A1199"/>
    <mergeCell ref="A1200:A1201"/>
    <mergeCell ref="A1202:A1203"/>
    <mergeCell ref="A1210:A1211"/>
    <mergeCell ref="G1212:G1213"/>
    <mergeCell ref="G1206:G1207"/>
    <mergeCell ref="G1208:G1209"/>
    <mergeCell ref="G1204:G1205"/>
    <mergeCell ref="G1200:G1201"/>
    <mergeCell ref="G1198:G1199"/>
    <mergeCell ref="A1208:A1209"/>
    <mergeCell ref="A1238:A1239"/>
    <mergeCell ref="B1200:B1201"/>
    <mergeCell ref="A1217:A1219"/>
    <mergeCell ref="B1212:B1213"/>
    <mergeCell ref="I1247:I1249"/>
    <mergeCell ref="G1279:G1281"/>
    <mergeCell ref="G1275:G1277"/>
    <mergeCell ref="A1331:A1333"/>
    <mergeCell ref="A1321:A1323"/>
    <mergeCell ref="A1330:B1330"/>
    <mergeCell ref="B1321:B1323"/>
    <mergeCell ref="A1567:G1567"/>
    <mergeCell ref="B1571:B1572"/>
    <mergeCell ref="I94:I97"/>
    <mergeCell ref="G103:G106"/>
    <mergeCell ref="H103:H106"/>
    <mergeCell ref="I103:I106"/>
    <mergeCell ref="I115:I118"/>
    <mergeCell ref="H119:H122"/>
    <mergeCell ref="I119:I122"/>
    <mergeCell ref="G94:G97"/>
    <mergeCell ref="B1531:B1532"/>
    <mergeCell ref="G1571:G1572"/>
    <mergeCell ref="A1571:A1572"/>
    <mergeCell ref="G1531:G1532"/>
    <mergeCell ref="B1558:B1559"/>
    <mergeCell ref="G1558:G1559"/>
    <mergeCell ref="G1543:G1544"/>
    <mergeCell ref="A1541:A1542"/>
    <mergeCell ref="B1541:B1542"/>
    <mergeCell ref="A1234:A1235"/>
    <mergeCell ref="G1217:G1219"/>
    <mergeCell ref="B1198:B1199"/>
    <mergeCell ref="A1224:B1224"/>
    <mergeCell ref="B1234:B1235"/>
    <mergeCell ref="B1221:B1223"/>
    <mergeCell ref="G1236:G1237"/>
    <mergeCell ref="G1238:G1239"/>
    <mergeCell ref="G1210:G1211"/>
    <mergeCell ref="H1035:H1038"/>
    <mergeCell ref="H1006:H1007"/>
    <mergeCell ref="G1228:G1229"/>
    <mergeCell ref="G1234:G1235"/>
    <mergeCell ref="I1039:I1042"/>
    <mergeCell ref="G1466:G1468"/>
    <mergeCell ref="G1340:G1341"/>
    <mergeCell ref="G1441:G1442"/>
    <mergeCell ref="G1342:G1343"/>
    <mergeCell ref="G1459:G1461"/>
    <mergeCell ref="G1344:G1345"/>
    <mergeCell ref="B1202:B1203"/>
    <mergeCell ref="G1338:G1339"/>
    <mergeCell ref="B1318:B1320"/>
    <mergeCell ref="G1334:G1335"/>
    <mergeCell ref="B1204:B1205"/>
    <mergeCell ref="B1208:B1209"/>
    <mergeCell ref="B1206:B1207"/>
    <mergeCell ref="B1236:B1237"/>
    <mergeCell ref="B1260:B1262"/>
    <mergeCell ref="B1263:B1265"/>
    <mergeCell ref="G1272:G1274"/>
    <mergeCell ref="G1256:G1258"/>
    <mergeCell ref="G1269:G1271"/>
    <mergeCell ref="B1288:B1290"/>
    <mergeCell ref="B1272:B1274"/>
    <mergeCell ref="B1232:B1233"/>
    <mergeCell ref="B1225:B1227"/>
    <mergeCell ref="A1298:I1298"/>
    <mergeCell ref="I1076:I1077"/>
    <mergeCell ref="I1087:I1088"/>
    <mergeCell ref="I1066:I1067"/>
    <mergeCell ref="I1053:I1054"/>
    <mergeCell ref="I1055:I1056"/>
    <mergeCell ref="I1060:I1061"/>
    <mergeCell ref="I1057:I1058"/>
    <mergeCell ref="I1192:I1193"/>
    <mergeCell ref="H1055:H1056"/>
    <mergeCell ref="H1053:H1054"/>
    <mergeCell ref="H1178:H1180"/>
    <mergeCell ref="H1172:H1174"/>
    <mergeCell ref="H1168:H1170"/>
    <mergeCell ref="H1066:H1067"/>
    <mergeCell ref="G1188:G1189"/>
    <mergeCell ref="G1214:G1215"/>
    <mergeCell ref="I1064:I1065"/>
    <mergeCell ref="H1064:H1065"/>
    <mergeCell ref="G1133:G1135"/>
    <mergeCell ref="G1076:G1077"/>
    <mergeCell ref="G1073:G1074"/>
    <mergeCell ref="G1112:G1113"/>
    <mergeCell ref="I1194:I1195"/>
    <mergeCell ref="H1186:H1187"/>
    <mergeCell ref="H1204:H1205"/>
    <mergeCell ref="H1200:H1201"/>
    <mergeCell ref="I1200:I1201"/>
    <mergeCell ref="H1156:H1157"/>
    <mergeCell ref="I1158:I1159"/>
    <mergeCell ref="I1178:I1180"/>
    <mergeCell ref="I1198:I1199"/>
    <mergeCell ref="B855:B856"/>
    <mergeCell ref="B857:B858"/>
    <mergeCell ref="B724:B725"/>
    <mergeCell ref="B722:B723"/>
    <mergeCell ref="G722:G723"/>
    <mergeCell ref="H806:H807"/>
    <mergeCell ref="G724:G725"/>
    <mergeCell ref="G769:G770"/>
    <mergeCell ref="H776:H777"/>
    <mergeCell ref="H762:H763"/>
    <mergeCell ref="B769:B770"/>
    <mergeCell ref="B774:B775"/>
    <mergeCell ref="B776:B777"/>
    <mergeCell ref="G869:G870"/>
    <mergeCell ref="B822:B823"/>
    <mergeCell ref="I442:I443"/>
    <mergeCell ref="G567:G569"/>
    <mergeCell ref="B578:B581"/>
    <mergeCell ref="B592:B594"/>
    <mergeCell ref="I714:I716"/>
    <mergeCell ref="I712:I713"/>
    <mergeCell ref="B664:B665"/>
    <mergeCell ref="B572:B573"/>
    <mergeCell ref="B570:B571"/>
    <mergeCell ref="G544:G545"/>
    <mergeCell ref="H544:H545"/>
    <mergeCell ref="H542:H543"/>
    <mergeCell ref="H539:H540"/>
    <mergeCell ref="H556:H558"/>
    <mergeCell ref="H752:H753"/>
    <mergeCell ref="I752:I753"/>
    <mergeCell ref="I812:I813"/>
    <mergeCell ref="A857:A858"/>
    <mergeCell ref="A863:A864"/>
    <mergeCell ref="A961:A963"/>
    <mergeCell ref="A969:A970"/>
    <mergeCell ref="A964:A966"/>
    <mergeCell ref="B565:B566"/>
    <mergeCell ref="A565:A566"/>
    <mergeCell ref="G578:G581"/>
    <mergeCell ref="B714:B716"/>
    <mergeCell ref="H714:H716"/>
    <mergeCell ref="A503:A506"/>
    <mergeCell ref="I491:I494"/>
    <mergeCell ref="I495:I498"/>
    <mergeCell ref="I475:I476"/>
    <mergeCell ref="H774:H775"/>
    <mergeCell ref="H863:H864"/>
    <mergeCell ref="B863:B864"/>
    <mergeCell ref="G872:G873"/>
    <mergeCell ref="G875:G876"/>
    <mergeCell ref="H843:H844"/>
    <mergeCell ref="G565:G566"/>
    <mergeCell ref="G563:G564"/>
    <mergeCell ref="G560:G561"/>
    <mergeCell ref="G547:G549"/>
    <mergeCell ref="G550:G552"/>
    <mergeCell ref="G556:G558"/>
    <mergeCell ref="A547:A549"/>
    <mergeCell ref="I531:I534"/>
    <mergeCell ref="I503:I506"/>
    <mergeCell ref="I499:I502"/>
    <mergeCell ref="I511:I514"/>
    <mergeCell ref="H550:H552"/>
    <mergeCell ref="I172:I174"/>
    <mergeCell ref="I156:I157"/>
    <mergeCell ref="I152:I153"/>
    <mergeCell ref="I164:I165"/>
    <mergeCell ref="I162:I163"/>
    <mergeCell ref="I342:I343"/>
    <mergeCell ref="I200:I201"/>
    <mergeCell ref="I190:I192"/>
    <mergeCell ref="I178:I180"/>
    <mergeCell ref="I194:I196"/>
    <mergeCell ref="H202:H203"/>
    <mergeCell ref="G217:G218"/>
    <mergeCell ref="I202:I203"/>
    <mergeCell ref="H266:H267"/>
    <mergeCell ref="G236:G238"/>
    <mergeCell ref="G211:G212"/>
    <mergeCell ref="G230:G232"/>
    <mergeCell ref="G227:G229"/>
    <mergeCell ref="G224:G226"/>
    <mergeCell ref="H213:H214"/>
    <mergeCell ref="H227:H229"/>
    <mergeCell ref="H224:H226"/>
    <mergeCell ref="H233:H235"/>
    <mergeCell ref="G239:G241"/>
    <mergeCell ref="H205:H206"/>
    <mergeCell ref="H217:H218"/>
    <mergeCell ref="G252:G253"/>
    <mergeCell ref="H328:H329"/>
    <mergeCell ref="H331:H332"/>
    <mergeCell ref="G328:G329"/>
    <mergeCell ref="H338:H339"/>
    <mergeCell ref="G272:G273"/>
    <mergeCell ref="H164:H165"/>
    <mergeCell ref="H162:H163"/>
    <mergeCell ref="H185:H187"/>
    <mergeCell ref="H172:H174"/>
    <mergeCell ref="G266:G267"/>
    <mergeCell ref="G261:G263"/>
    <mergeCell ref="A261:A263"/>
    <mergeCell ref="H182:H184"/>
    <mergeCell ref="E217:E218"/>
    <mergeCell ref="B211:B212"/>
    <mergeCell ref="G205:G206"/>
    <mergeCell ref="G202:G203"/>
    <mergeCell ref="F217:F218"/>
    <mergeCell ref="C217:C218"/>
    <mergeCell ref="A175:A177"/>
    <mergeCell ref="B169:B171"/>
    <mergeCell ref="B175:B177"/>
    <mergeCell ref="D217:D218"/>
    <mergeCell ref="B252:B253"/>
    <mergeCell ref="B254:B256"/>
    <mergeCell ref="G254:G256"/>
    <mergeCell ref="H252:H253"/>
    <mergeCell ref="H249:H251"/>
    <mergeCell ref="H254:H256"/>
    <mergeCell ref="H261:H263"/>
    <mergeCell ref="H243:H245"/>
    <mergeCell ref="H239:H241"/>
    <mergeCell ref="H257:H259"/>
    <mergeCell ref="A166:A168"/>
    <mergeCell ref="A252:A253"/>
    <mergeCell ref="H169:H171"/>
    <mergeCell ref="A169:A171"/>
    <mergeCell ref="B146:B148"/>
    <mergeCell ref="G149:G151"/>
    <mergeCell ref="G154:G155"/>
    <mergeCell ref="B143:B145"/>
    <mergeCell ref="G158:G159"/>
    <mergeCell ref="G185:G187"/>
    <mergeCell ref="G190:G192"/>
    <mergeCell ref="G194:G196"/>
    <mergeCell ref="G200:G201"/>
    <mergeCell ref="G160:G161"/>
    <mergeCell ref="G166:G168"/>
    <mergeCell ref="G162:G163"/>
    <mergeCell ref="G172:G174"/>
    <mergeCell ref="B154:B155"/>
    <mergeCell ref="B152:B153"/>
    <mergeCell ref="G146:G148"/>
    <mergeCell ref="G156:G157"/>
    <mergeCell ref="B160:B161"/>
    <mergeCell ref="B156:B157"/>
    <mergeCell ref="B178:B180"/>
    <mergeCell ref="B182:B184"/>
    <mergeCell ref="B98:B101"/>
    <mergeCell ref="A156:A157"/>
    <mergeCell ref="A164:A165"/>
    <mergeCell ref="A162:A163"/>
    <mergeCell ref="A152:A153"/>
    <mergeCell ref="A146:A148"/>
    <mergeCell ref="B166:B168"/>
    <mergeCell ref="B164:B165"/>
    <mergeCell ref="A154:A155"/>
    <mergeCell ref="A158:A159"/>
    <mergeCell ref="B217:B218"/>
    <mergeCell ref="B205:B206"/>
    <mergeCell ref="B135:B138"/>
    <mergeCell ref="G152:G153"/>
    <mergeCell ref="B200:B201"/>
    <mergeCell ref="G178:G180"/>
    <mergeCell ref="G169:G171"/>
    <mergeCell ref="B162:B163"/>
    <mergeCell ref="B158:B159"/>
    <mergeCell ref="G175:G177"/>
    <mergeCell ref="G164:G165"/>
    <mergeCell ref="B149:B151"/>
    <mergeCell ref="B213:B214"/>
    <mergeCell ref="A202:A203"/>
    <mergeCell ref="B190:B192"/>
    <mergeCell ref="A149:A151"/>
    <mergeCell ref="A160:A161"/>
    <mergeCell ref="A143:A145"/>
    <mergeCell ref="A178:A180"/>
    <mergeCell ref="B202:B203"/>
    <mergeCell ref="A217:A218"/>
    <mergeCell ref="A182:A184"/>
    <mergeCell ref="B107:B110"/>
    <mergeCell ref="A111:A114"/>
    <mergeCell ref="B111:B114"/>
    <mergeCell ref="I143:I145"/>
    <mergeCell ref="H143:H145"/>
    <mergeCell ref="H149:H151"/>
    <mergeCell ref="B94:B97"/>
    <mergeCell ref="B90:B93"/>
    <mergeCell ref="A98:A101"/>
    <mergeCell ref="A90:A93"/>
    <mergeCell ref="A127:A130"/>
    <mergeCell ref="A94:A97"/>
    <mergeCell ref="A102:B102"/>
    <mergeCell ref="A103:A106"/>
    <mergeCell ref="B103:B106"/>
    <mergeCell ref="A135:A138"/>
    <mergeCell ref="I127:I130"/>
    <mergeCell ref="A139:A142"/>
    <mergeCell ref="G143:G145"/>
    <mergeCell ref="G139:G142"/>
    <mergeCell ref="B139:B142"/>
    <mergeCell ref="H139:H142"/>
    <mergeCell ref="H135:H138"/>
    <mergeCell ref="A131:A134"/>
    <mergeCell ref="B127:B130"/>
    <mergeCell ref="A115:A118"/>
    <mergeCell ref="B131:B134"/>
    <mergeCell ref="G123:G126"/>
    <mergeCell ref="B119:B122"/>
    <mergeCell ref="A119:A122"/>
    <mergeCell ref="B123:B126"/>
    <mergeCell ref="G131:G134"/>
    <mergeCell ref="H158:H159"/>
    <mergeCell ref="H160:H161"/>
    <mergeCell ref="I160:I161"/>
    <mergeCell ref="I158:I159"/>
    <mergeCell ref="I131:I134"/>
    <mergeCell ref="H131:H134"/>
    <mergeCell ref="I149:I151"/>
    <mergeCell ref="I154:I155"/>
    <mergeCell ref="I139:I142"/>
    <mergeCell ref="G127:G130"/>
    <mergeCell ref="G119:G122"/>
    <mergeCell ref="H98:H101"/>
    <mergeCell ref="I98:I101"/>
    <mergeCell ref="H115:H118"/>
    <mergeCell ref="G86:G89"/>
    <mergeCell ref="H86:H89"/>
    <mergeCell ref="D57:I57"/>
    <mergeCell ref="I135:I138"/>
    <mergeCell ref="I123:I126"/>
    <mergeCell ref="G135:G138"/>
    <mergeCell ref="H156:H157"/>
    <mergeCell ref="H152:H153"/>
    <mergeCell ref="H146:H148"/>
    <mergeCell ref="I146:I148"/>
    <mergeCell ref="H154:H155"/>
    <mergeCell ref="H53:H54"/>
    <mergeCell ref="G53:G54"/>
    <mergeCell ref="H127:H130"/>
    <mergeCell ref="G51:G52"/>
    <mergeCell ref="H51:H52"/>
    <mergeCell ref="A53:A54"/>
    <mergeCell ref="B53:B54"/>
    <mergeCell ref="I86:I89"/>
    <mergeCell ref="B115:B118"/>
    <mergeCell ref="G90:G93"/>
    <mergeCell ref="H107:H110"/>
    <mergeCell ref="A86:A89"/>
    <mergeCell ref="H111:H114"/>
    <mergeCell ref="G111:G114"/>
    <mergeCell ref="A76:I76"/>
    <mergeCell ref="I107:I110"/>
    <mergeCell ref="G107:G110"/>
    <mergeCell ref="I51:I52"/>
    <mergeCell ref="I53:I54"/>
    <mergeCell ref="G115:G118"/>
    <mergeCell ref="A51:A52"/>
    <mergeCell ref="B51:B52"/>
    <mergeCell ref="A123:A126"/>
    <mergeCell ref="B86:B89"/>
    <mergeCell ref="G98:G101"/>
    <mergeCell ref="H90:H93"/>
    <mergeCell ref="I111:I114"/>
    <mergeCell ref="H94:H97"/>
    <mergeCell ref="I90:I93"/>
    <mergeCell ref="H123:H126"/>
    <mergeCell ref="A55:I55"/>
    <mergeCell ref="A107:A110"/>
    <mergeCell ref="G362:G363"/>
    <mergeCell ref="H362:H363"/>
    <mergeCell ref="A340:A341"/>
    <mergeCell ref="G436:G437"/>
    <mergeCell ref="H442:H443"/>
    <mergeCell ref="A563:A564"/>
    <mergeCell ref="I430:I431"/>
    <mergeCell ref="G452:G456"/>
    <mergeCell ref="G442:G443"/>
    <mergeCell ref="H452:H456"/>
    <mergeCell ref="G416:G417"/>
    <mergeCell ref="G418:G419"/>
    <mergeCell ref="G420:G421"/>
    <mergeCell ref="H560:H561"/>
    <mergeCell ref="G408:G409"/>
    <mergeCell ref="G438:G439"/>
    <mergeCell ref="A531:A534"/>
    <mergeCell ref="B527:B530"/>
    <mergeCell ref="A542:A543"/>
    <mergeCell ref="G347:G348"/>
    <mergeCell ref="H357:H358"/>
    <mergeCell ref="H367:H369"/>
    <mergeCell ref="G353:G354"/>
    <mergeCell ref="H395:H396"/>
    <mergeCell ref="B395:B396"/>
    <mergeCell ref="I353:I354"/>
    <mergeCell ref="H370:H373"/>
    <mergeCell ref="I360:I361"/>
    <mergeCell ref="I364:I365"/>
    <mergeCell ref="G447:G448"/>
    <mergeCell ref="G432:G433"/>
    <mergeCell ref="A499:A502"/>
    <mergeCell ref="I340:I341"/>
    <mergeCell ref="I345:I346"/>
    <mergeCell ref="G243:G245"/>
    <mergeCell ref="G270:G271"/>
    <mergeCell ref="H438:H439"/>
    <mergeCell ref="G422:G423"/>
    <mergeCell ref="G440:G441"/>
    <mergeCell ref="I347:I348"/>
    <mergeCell ref="I350:I351"/>
    <mergeCell ref="I357:I358"/>
    <mergeCell ref="G406:G407"/>
    <mergeCell ref="H412:H413"/>
    <mergeCell ref="G414:G415"/>
    <mergeCell ref="H414:H415"/>
    <mergeCell ref="H390:H393"/>
    <mergeCell ref="H406:H407"/>
    <mergeCell ref="B412:B413"/>
    <mergeCell ref="G412:G413"/>
    <mergeCell ref="B426:B427"/>
    <mergeCell ref="H402:H403"/>
    <mergeCell ref="G404:G405"/>
    <mergeCell ref="G410:G411"/>
    <mergeCell ref="H420:H421"/>
    <mergeCell ref="G398:G399"/>
    <mergeCell ref="I336:I337"/>
    <mergeCell ref="I338:I339"/>
    <mergeCell ref="I398:I399"/>
    <mergeCell ref="I422:I423"/>
    <mergeCell ref="I424:I425"/>
    <mergeCell ref="I436:I437"/>
    <mergeCell ref="H364:H365"/>
    <mergeCell ref="B362:B363"/>
    <mergeCell ref="H724:H725"/>
    <mergeCell ref="I670:I671"/>
    <mergeCell ref="I664:I665"/>
    <mergeCell ref="I666:I667"/>
    <mergeCell ref="I700:I701"/>
    <mergeCell ref="I724:I725"/>
    <mergeCell ref="H691:H693"/>
    <mergeCell ref="G678:G680"/>
    <mergeCell ref="H703:H704"/>
    <mergeCell ref="H705:H707"/>
    <mergeCell ref="I674:I676"/>
    <mergeCell ref="I703:I704"/>
    <mergeCell ref="G666:G667"/>
    <mergeCell ref="A463:A466"/>
    <mergeCell ref="A452:A456"/>
    <mergeCell ref="A482:A483"/>
    <mergeCell ref="A480:A481"/>
    <mergeCell ref="B459:B462"/>
    <mergeCell ref="A539:A540"/>
    <mergeCell ref="A535:A538"/>
    <mergeCell ref="A523:A526"/>
    <mergeCell ref="I452:I456"/>
    <mergeCell ref="I469:I470"/>
    <mergeCell ref="I482:I483"/>
    <mergeCell ref="H565:H566"/>
    <mergeCell ref="A562:H562"/>
    <mergeCell ref="B638:B641"/>
    <mergeCell ref="B649:B650"/>
    <mergeCell ref="B598:B600"/>
    <mergeCell ref="G589:G591"/>
    <mergeCell ref="B589:B591"/>
    <mergeCell ref="I601:I602"/>
    <mergeCell ref="I857:I858"/>
    <mergeCell ref="I861:I862"/>
    <mergeCell ref="H834:H835"/>
    <mergeCell ref="H830:H831"/>
    <mergeCell ref="I946:I948"/>
    <mergeCell ref="I955:I957"/>
    <mergeCell ref="G1031:G1034"/>
    <mergeCell ref="I832:I833"/>
    <mergeCell ref="I847:I848"/>
    <mergeCell ref="I822:I823"/>
    <mergeCell ref="I814:I815"/>
    <mergeCell ref="I797:I798"/>
    <mergeCell ref="I809:I810"/>
    <mergeCell ref="B542:B543"/>
    <mergeCell ref="A553:A555"/>
    <mergeCell ref="I688:I690"/>
    <mergeCell ref="H685:H687"/>
    <mergeCell ref="H694:H696"/>
    <mergeCell ref="I662:I663"/>
    <mergeCell ref="I705:I707"/>
    <mergeCell ref="I610:I612"/>
    <mergeCell ref="I635:I636"/>
    <mergeCell ref="G619:G620"/>
    <mergeCell ref="I697:I698"/>
    <mergeCell ref="H638:H641"/>
    <mergeCell ref="H610:H612"/>
    <mergeCell ref="G635:G636"/>
    <mergeCell ref="I726:I727"/>
    <mergeCell ref="H722:H723"/>
    <mergeCell ref="H726:H727"/>
    <mergeCell ref="H712:H713"/>
    <mergeCell ref="I722:I723"/>
    <mergeCell ref="G1321:G1323"/>
    <mergeCell ref="H1285:H1287"/>
    <mergeCell ref="H1321:H1323"/>
    <mergeCell ref="G1331:G1333"/>
    <mergeCell ref="G1288:G1290"/>
    <mergeCell ref="G1294:G1296"/>
    <mergeCell ref="G1291:G1293"/>
    <mergeCell ref="G1285:G1287"/>
    <mergeCell ref="H1288:H1290"/>
    <mergeCell ref="H1269:H1271"/>
    <mergeCell ref="H1260:H1262"/>
    <mergeCell ref="H1266:H1268"/>
    <mergeCell ref="H1263:H1265"/>
    <mergeCell ref="H1256:H1258"/>
    <mergeCell ref="H1272:H1274"/>
    <mergeCell ref="H1282:H1284"/>
    <mergeCell ref="I1291:I1293"/>
    <mergeCell ref="I1279:I1281"/>
    <mergeCell ref="I1318:I1320"/>
    <mergeCell ref="I1321:I1323"/>
    <mergeCell ref="I1294:I1296"/>
    <mergeCell ref="I1285:I1287"/>
    <mergeCell ref="H1279:H1281"/>
    <mergeCell ref="H1275:H1277"/>
    <mergeCell ref="G1282:G1284"/>
    <mergeCell ref="H1318:H1320"/>
    <mergeCell ref="G1522:G1523"/>
    <mergeCell ref="H1487:H1488"/>
    <mergeCell ref="H1504:H1505"/>
    <mergeCell ref="I1487:I1488"/>
    <mergeCell ref="I1516:I1517"/>
    <mergeCell ref="I1504:I1505"/>
    <mergeCell ref="G1504:G1505"/>
    <mergeCell ref="H1531:H1532"/>
    <mergeCell ref="H1522:H1523"/>
    <mergeCell ref="H1516:H1517"/>
    <mergeCell ref="A1492:I1492"/>
    <mergeCell ref="A1504:A1505"/>
    <mergeCell ref="G1485:G1486"/>
    <mergeCell ref="G1516:G1517"/>
    <mergeCell ref="A1499:I1499"/>
    <mergeCell ref="G1487:G1488"/>
    <mergeCell ref="A1522:A1523"/>
    <mergeCell ref="B1504:B1505"/>
    <mergeCell ref="A1487:A1488"/>
    <mergeCell ref="B1487:B1488"/>
    <mergeCell ref="A1485:A1486"/>
    <mergeCell ref="B1485:B1486"/>
    <mergeCell ref="I1571:I1572"/>
    <mergeCell ref="H1541:H1542"/>
    <mergeCell ref="I1558:I1559"/>
    <mergeCell ref="H1558:H1559"/>
    <mergeCell ref="I1543:I1544"/>
    <mergeCell ref="H1571:H1572"/>
    <mergeCell ref="H1543:H1544"/>
    <mergeCell ref="I1541:I1542"/>
    <mergeCell ref="I1531:I1532"/>
    <mergeCell ref="I1485:I1486"/>
    <mergeCell ref="I1331:I1333"/>
    <mergeCell ref="I1344:I1345"/>
    <mergeCell ref="I1466:I1468"/>
    <mergeCell ref="I1475:I1477"/>
    <mergeCell ref="I1472:I1474"/>
    <mergeCell ref="I1469:I1471"/>
    <mergeCell ref="I1441:I1442"/>
    <mergeCell ref="I1342:I1343"/>
    <mergeCell ref="I1334:I1335"/>
    <mergeCell ref="H1466:H1468"/>
    <mergeCell ref="H1485:H1486"/>
    <mergeCell ref="H1475:H1477"/>
    <mergeCell ref="H1469:H1471"/>
    <mergeCell ref="H1472:H1474"/>
    <mergeCell ref="H1441:H1442"/>
    <mergeCell ref="H1459:H1461"/>
    <mergeCell ref="H1338:H1339"/>
    <mergeCell ref="I1338:I1339"/>
    <mergeCell ref="G1541:G1542"/>
    <mergeCell ref="G1475:G1477"/>
    <mergeCell ref="I1522:I1523"/>
    <mergeCell ref="A1558:A1559"/>
    <mergeCell ref="G1463:G1465"/>
    <mergeCell ref="G1469:G1471"/>
    <mergeCell ref="G1318:G1320"/>
    <mergeCell ref="G1066:G1067"/>
    <mergeCell ref="A1072:B1072"/>
    <mergeCell ref="A1087:A1088"/>
    <mergeCell ref="I1260:I1262"/>
    <mergeCell ref="I1266:I1268"/>
    <mergeCell ref="I1253:I1255"/>
    <mergeCell ref="I1269:I1271"/>
    <mergeCell ref="I1282:I1284"/>
    <mergeCell ref="I1256:I1258"/>
    <mergeCell ref="I1263:I1265"/>
    <mergeCell ref="I1272:I1274"/>
    <mergeCell ref="I1275:I1277"/>
    <mergeCell ref="H1463:H1465"/>
    <mergeCell ref="H1340:H1341"/>
    <mergeCell ref="I1288:I1290"/>
    <mergeCell ref="I1340:I1341"/>
    <mergeCell ref="H1342:H1343"/>
    <mergeCell ref="I1463:I1465"/>
    <mergeCell ref="I1459:I1461"/>
    <mergeCell ref="H1294:H1296"/>
    <mergeCell ref="H1291:H1293"/>
    <mergeCell ref="H1331:H1333"/>
    <mergeCell ref="H1344:H1345"/>
    <mergeCell ref="H1334:H1335"/>
    <mergeCell ref="G1472:G1474"/>
    <mergeCell ref="B883:B884"/>
    <mergeCell ref="G919:G920"/>
    <mergeCell ref="G879:G880"/>
    <mergeCell ref="I851:I852"/>
    <mergeCell ref="A837:I837"/>
    <mergeCell ref="A841:A842"/>
    <mergeCell ref="H904:H905"/>
    <mergeCell ref="I971:I972"/>
    <mergeCell ref="A1012:A1013"/>
    <mergeCell ref="H885:H886"/>
    <mergeCell ref="H896:H897"/>
    <mergeCell ref="H877:H878"/>
    <mergeCell ref="G1039:G1042"/>
    <mergeCell ref="G908:G909"/>
    <mergeCell ref="I908:I909"/>
    <mergeCell ref="I906:I907"/>
    <mergeCell ref="B869:B870"/>
    <mergeCell ref="I1027:I1030"/>
    <mergeCell ref="I1022:I1023"/>
    <mergeCell ref="I1012:I1013"/>
    <mergeCell ref="I949:I951"/>
    <mergeCell ref="I937:I939"/>
    <mergeCell ref="I952:I954"/>
    <mergeCell ref="H946:H948"/>
    <mergeCell ref="H857:H858"/>
    <mergeCell ref="H961:H963"/>
    <mergeCell ref="I904:I905"/>
    <mergeCell ref="H1009:H1010"/>
    <mergeCell ref="H841:H842"/>
    <mergeCell ref="G841:G842"/>
    <mergeCell ref="H1022:H1023"/>
    <mergeCell ref="H1018:H1021"/>
    <mergeCell ref="G1194:G1195"/>
    <mergeCell ref="G1186:G1187"/>
    <mergeCell ref="G1196:G1197"/>
    <mergeCell ref="B1186:B1187"/>
    <mergeCell ref="G1192:G1193"/>
    <mergeCell ref="G1190:G1191"/>
    <mergeCell ref="G1184:G1185"/>
    <mergeCell ref="I1208:I1209"/>
    <mergeCell ref="I1221:I1223"/>
    <mergeCell ref="I1210:I1211"/>
    <mergeCell ref="I1212:I1213"/>
    <mergeCell ref="H1214:H1215"/>
    <mergeCell ref="H1210:H1211"/>
    <mergeCell ref="H1206:H1207"/>
    <mergeCell ref="H1212:H1213"/>
    <mergeCell ref="H1184:H1185"/>
    <mergeCell ref="H1194:H1195"/>
    <mergeCell ref="H1190:H1191"/>
    <mergeCell ref="G1202:G1203"/>
    <mergeCell ref="B1210:B1211"/>
    <mergeCell ref="H1240:H1241"/>
    <mergeCell ref="H1196:H1197"/>
    <mergeCell ref="H1188:H1189"/>
    <mergeCell ref="H1198:H1199"/>
    <mergeCell ref="H1192:H1193"/>
    <mergeCell ref="H1250:H1252"/>
    <mergeCell ref="G1230:G1231"/>
    <mergeCell ref="I1204:I1205"/>
    <mergeCell ref="I1184:I1185"/>
    <mergeCell ref="H1202:H1203"/>
    <mergeCell ref="I1214:I1215"/>
    <mergeCell ref="H1253:H1255"/>
    <mergeCell ref="G1253:G1255"/>
    <mergeCell ref="I1250:I1252"/>
    <mergeCell ref="H1247:H1249"/>
    <mergeCell ref="I1153:I1155"/>
    <mergeCell ref="I1137:I1139"/>
    <mergeCell ref="G1232:G1233"/>
    <mergeCell ref="G1240:G1241"/>
    <mergeCell ref="I1190:I1191"/>
    <mergeCell ref="I1196:I1197"/>
    <mergeCell ref="I1181:I1183"/>
    <mergeCell ref="I1186:I1187"/>
    <mergeCell ref="H1208:H1209"/>
    <mergeCell ref="I1206:I1207"/>
    <mergeCell ref="I1236:I1237"/>
    <mergeCell ref="I1238:I1239"/>
    <mergeCell ref="H1230:H1231"/>
    <mergeCell ref="I1230:I1231"/>
    <mergeCell ref="I1232:I1233"/>
    <mergeCell ref="I1234:I1235"/>
    <mergeCell ref="I1228:I1229"/>
    <mergeCell ref="B1160:B1162"/>
    <mergeCell ref="A1149:A1151"/>
    <mergeCell ref="A1053:A1054"/>
    <mergeCell ref="B1064:B1065"/>
    <mergeCell ref="A1137:A1139"/>
    <mergeCell ref="A1133:A1135"/>
    <mergeCell ref="A1158:A1159"/>
    <mergeCell ref="B1156:B1157"/>
    <mergeCell ref="A1156:A1157"/>
    <mergeCell ref="G1053:G1054"/>
    <mergeCell ref="G1035:G1038"/>
    <mergeCell ref="H1027:H1030"/>
    <mergeCell ref="B964:B966"/>
    <mergeCell ref="B1057:B1058"/>
    <mergeCell ref="B1051:B1052"/>
    <mergeCell ref="H1149:H1151"/>
    <mergeCell ref="G1083:G1084"/>
    <mergeCell ref="G1055:G1056"/>
    <mergeCell ref="B1006:B1007"/>
    <mergeCell ref="A1073:A1074"/>
    <mergeCell ref="B1137:B1139"/>
    <mergeCell ref="H1057:H1058"/>
    <mergeCell ref="H1047:H1048"/>
    <mergeCell ref="B1078:B1079"/>
    <mergeCell ref="B1039:B1042"/>
    <mergeCell ref="H1014:H1017"/>
    <mergeCell ref="H999:H1001"/>
    <mergeCell ref="H977:H978"/>
    <mergeCell ref="G1049:G1050"/>
    <mergeCell ref="G1051:G1052"/>
    <mergeCell ref="B1035:B1038"/>
    <mergeCell ref="G1024:G1026"/>
    <mergeCell ref="B1087:B1088"/>
    <mergeCell ref="B1105:B1106"/>
    <mergeCell ref="A1014:A1017"/>
    <mergeCell ref="A1027:A1030"/>
    <mergeCell ref="A1031:A1034"/>
    <mergeCell ref="B1014:B1017"/>
    <mergeCell ref="B1018:B1021"/>
    <mergeCell ref="B1022:B1023"/>
    <mergeCell ref="B1024:B1026"/>
    <mergeCell ref="B1031:B1034"/>
    <mergeCell ref="B1027:B1030"/>
    <mergeCell ref="A1022:A1023"/>
    <mergeCell ref="B1045:B1046"/>
    <mergeCell ref="A1105:A1106"/>
    <mergeCell ref="A1018:A1021"/>
    <mergeCell ref="A1060:A1061"/>
    <mergeCell ref="B1053:B1054"/>
    <mergeCell ref="A1057:A1058"/>
    <mergeCell ref="A1049:A1050"/>
    <mergeCell ref="B1073:B1074"/>
    <mergeCell ref="B1083:B1084"/>
    <mergeCell ref="A1080:B1080"/>
    <mergeCell ref="A1076:A1077"/>
    <mergeCell ref="A1078:A1079"/>
    <mergeCell ref="B1070:B1071"/>
    <mergeCell ref="A1075:B1075"/>
    <mergeCell ref="B1066:B1067"/>
    <mergeCell ref="A1070:A1071"/>
    <mergeCell ref="A1047:A1048"/>
    <mergeCell ref="G1078:G1079"/>
    <mergeCell ref="B1068:B1069"/>
    <mergeCell ref="A1083:A1084"/>
    <mergeCell ref="B943:B945"/>
    <mergeCell ref="B967:B968"/>
    <mergeCell ref="B946:B948"/>
    <mergeCell ref="A919:A920"/>
    <mergeCell ref="H919:H920"/>
    <mergeCell ref="I855:I856"/>
    <mergeCell ref="G857:G858"/>
    <mergeCell ref="B955:B957"/>
    <mergeCell ref="B958:B960"/>
    <mergeCell ref="H969:H970"/>
    <mergeCell ref="A949:A951"/>
    <mergeCell ref="G961:G963"/>
    <mergeCell ref="B973:B974"/>
    <mergeCell ref="B922:B923"/>
    <mergeCell ref="A967:A968"/>
    <mergeCell ref="G866:G867"/>
    <mergeCell ref="I896:I897"/>
    <mergeCell ref="A869:A870"/>
    <mergeCell ref="H971:H972"/>
    <mergeCell ref="H883:H884"/>
    <mergeCell ref="H875:H876"/>
    <mergeCell ref="A888:A889"/>
    <mergeCell ref="A896:A897"/>
    <mergeCell ref="A922:A923"/>
    <mergeCell ref="H940:H942"/>
    <mergeCell ref="G946:G948"/>
    <mergeCell ref="G894:G895"/>
    <mergeCell ref="B881:B882"/>
    <mergeCell ref="A875:A876"/>
    <mergeCell ref="A872:A873"/>
    <mergeCell ref="B875:B876"/>
    <mergeCell ref="H898:H899"/>
    <mergeCell ref="H894:H895"/>
    <mergeCell ref="B894:B895"/>
    <mergeCell ref="A894:A895"/>
    <mergeCell ref="A977:A978"/>
    <mergeCell ref="I973:I974"/>
    <mergeCell ref="H967:H968"/>
    <mergeCell ref="A924:A925"/>
    <mergeCell ref="B931:B933"/>
    <mergeCell ref="B949:B951"/>
    <mergeCell ref="A898:A899"/>
    <mergeCell ref="A1068:A1069"/>
    <mergeCell ref="A1039:A1042"/>
    <mergeCell ref="A1045:A1046"/>
    <mergeCell ref="H931:H933"/>
    <mergeCell ref="H928:H929"/>
    <mergeCell ref="G910:G911"/>
    <mergeCell ref="B928:B929"/>
    <mergeCell ref="A1064:A1065"/>
    <mergeCell ref="A934:B934"/>
    <mergeCell ref="B1055:B1056"/>
    <mergeCell ref="G1047:G1048"/>
    <mergeCell ref="B1049:B1050"/>
    <mergeCell ref="B1047:B1048"/>
    <mergeCell ref="G1060:G1061"/>
    <mergeCell ref="B1060:B1061"/>
    <mergeCell ref="G1057:G1058"/>
    <mergeCell ref="I964:I966"/>
    <mergeCell ref="I975:I976"/>
    <mergeCell ref="H924:H925"/>
    <mergeCell ref="A958:A960"/>
    <mergeCell ref="A952:A954"/>
    <mergeCell ref="A946:A948"/>
    <mergeCell ref="I922:I923"/>
    <mergeCell ref="I919:I920"/>
    <mergeCell ref="B919:B920"/>
    <mergeCell ref="B999:B1001"/>
    <mergeCell ref="B975:B976"/>
    <mergeCell ref="A975:A976"/>
    <mergeCell ref="B969:B970"/>
    <mergeCell ref="B971:B972"/>
    <mergeCell ref="B977:B978"/>
    <mergeCell ref="A999:A1001"/>
    <mergeCell ref="A885:A886"/>
    <mergeCell ref="B885:B886"/>
    <mergeCell ref="G885:G886"/>
    <mergeCell ref="H906:H907"/>
    <mergeCell ref="H922:H923"/>
    <mergeCell ref="A973:A974"/>
    <mergeCell ref="A971:A972"/>
    <mergeCell ref="H908:H909"/>
    <mergeCell ref="B952:B954"/>
    <mergeCell ref="A910:A911"/>
    <mergeCell ref="A908:A909"/>
    <mergeCell ref="H937:H939"/>
    <mergeCell ref="G975:G976"/>
    <mergeCell ref="G958:G960"/>
    <mergeCell ref="A940:A942"/>
    <mergeCell ref="I928:I929"/>
    <mergeCell ref="I931:I933"/>
    <mergeCell ref="I958:I960"/>
    <mergeCell ref="I977:I978"/>
    <mergeCell ref="B828:B829"/>
    <mergeCell ref="A826:A827"/>
    <mergeCell ref="A832:A833"/>
    <mergeCell ref="A822:A823"/>
    <mergeCell ref="A834:A835"/>
    <mergeCell ref="H816:H817"/>
    <mergeCell ref="H678:H680"/>
    <mergeCell ref="H783:H784"/>
    <mergeCell ref="G774:G775"/>
    <mergeCell ref="H781:H782"/>
    <mergeCell ref="G783:G784"/>
    <mergeCell ref="I806:I807"/>
    <mergeCell ref="H697:H698"/>
    <mergeCell ref="G847:G848"/>
    <mergeCell ref="A855:A856"/>
    <mergeCell ref="H847:H848"/>
    <mergeCell ref="G832:G833"/>
    <mergeCell ref="H832:H833"/>
    <mergeCell ref="G812:G813"/>
    <mergeCell ref="A816:A817"/>
    <mergeCell ref="A771:A772"/>
    <mergeCell ref="A797:A798"/>
    <mergeCell ref="B793:B794"/>
    <mergeCell ref="B785:B786"/>
    <mergeCell ref="B797:B798"/>
    <mergeCell ref="A791:A792"/>
    <mergeCell ref="H769:H770"/>
    <mergeCell ref="H849:H850"/>
    <mergeCell ref="I820:I821"/>
    <mergeCell ref="H793:H794"/>
    <mergeCell ref="H787:H788"/>
    <mergeCell ref="I781:I782"/>
    <mergeCell ref="B712:B713"/>
    <mergeCell ref="B672:B673"/>
    <mergeCell ref="B832:B833"/>
    <mergeCell ref="B847:B848"/>
    <mergeCell ref="B849:B850"/>
    <mergeCell ref="A1141:A1143"/>
    <mergeCell ref="H1083:H1084"/>
    <mergeCell ref="A752:A753"/>
    <mergeCell ref="B752:B753"/>
    <mergeCell ref="A1024:A1026"/>
    <mergeCell ref="A1009:A1010"/>
    <mergeCell ref="A1006:A1007"/>
    <mergeCell ref="B859:B860"/>
    <mergeCell ref="H861:H862"/>
    <mergeCell ref="B1141:B1143"/>
    <mergeCell ref="G697:G698"/>
    <mergeCell ref="A677:B677"/>
    <mergeCell ref="B705:B707"/>
    <mergeCell ref="H672:H673"/>
    <mergeCell ref="G691:G693"/>
    <mergeCell ref="G694:G696"/>
    <mergeCell ref="A691:A693"/>
    <mergeCell ref="A688:A690"/>
    <mergeCell ref="B674:B676"/>
    <mergeCell ref="B678:B680"/>
    <mergeCell ref="G681:G683"/>
    <mergeCell ref="G703:G704"/>
    <mergeCell ref="H855:H856"/>
    <mergeCell ref="G851:G852"/>
    <mergeCell ref="B851:B852"/>
    <mergeCell ref="B834:B835"/>
    <mergeCell ref="B830:B831"/>
    <mergeCell ref="G685:G687"/>
    <mergeCell ref="G700:G701"/>
    <mergeCell ref="A681:A683"/>
    <mergeCell ref="A705:A707"/>
    <mergeCell ref="G705:G707"/>
    <mergeCell ref="G688:G690"/>
    <mergeCell ref="H785:H786"/>
    <mergeCell ref="A774:A775"/>
    <mergeCell ref="A1055:A1056"/>
    <mergeCell ref="H975:H976"/>
    <mergeCell ref="A1131:I1131"/>
    <mergeCell ref="B1133:B1135"/>
    <mergeCell ref="A712:A713"/>
    <mergeCell ref="A672:A673"/>
    <mergeCell ref="A700:A701"/>
    <mergeCell ref="B688:B690"/>
    <mergeCell ref="B816:B817"/>
    <mergeCell ref="A809:A810"/>
    <mergeCell ref="G820:G821"/>
    <mergeCell ref="G818:G819"/>
    <mergeCell ref="B820:B821"/>
    <mergeCell ref="B818:B819"/>
    <mergeCell ref="A828:A829"/>
    <mergeCell ref="A824:A825"/>
    <mergeCell ref="A849:A850"/>
    <mergeCell ref="G714:G716"/>
    <mergeCell ref="B762:B763"/>
    <mergeCell ref="H822:H823"/>
    <mergeCell ref="B877:B878"/>
    <mergeCell ref="B879:B880"/>
    <mergeCell ref="B906:B907"/>
    <mergeCell ref="A879:A880"/>
    <mergeCell ref="A931:A933"/>
    <mergeCell ref="A906:A907"/>
    <mergeCell ref="H910:H911"/>
    <mergeCell ref="A1051:A1052"/>
    <mergeCell ref="B1009:B1010"/>
    <mergeCell ref="B961:B963"/>
    <mergeCell ref="G791:G792"/>
    <mergeCell ref="A1112:A1113"/>
    <mergeCell ref="A754:A755"/>
    <mergeCell ref="A838:I838"/>
    <mergeCell ref="B809:B810"/>
    <mergeCell ref="H881:H882"/>
    <mergeCell ref="G859:G860"/>
    <mergeCell ref="G863:G864"/>
    <mergeCell ref="B861:B862"/>
    <mergeCell ref="G1022:G1023"/>
    <mergeCell ref="H824:H825"/>
    <mergeCell ref="H828:H829"/>
    <mergeCell ref="H826:H827"/>
    <mergeCell ref="I828:I829"/>
    <mergeCell ref="G785:G786"/>
    <mergeCell ref="G793:G794"/>
    <mergeCell ref="H812:H813"/>
    <mergeCell ref="I787:I788"/>
    <mergeCell ref="I785:I786"/>
    <mergeCell ref="I791:I792"/>
    <mergeCell ref="H869:H870"/>
    <mergeCell ref="A783:A784"/>
    <mergeCell ref="A795:A796"/>
    <mergeCell ref="A785:A786"/>
    <mergeCell ref="A762:A763"/>
    <mergeCell ref="G855:G856"/>
    <mergeCell ref="H1105:H1106"/>
    <mergeCell ref="A866:A867"/>
    <mergeCell ref="B1012:B1013"/>
    <mergeCell ref="A1035:A1038"/>
    <mergeCell ref="B937:B939"/>
    <mergeCell ref="B910:B911"/>
    <mergeCell ref="B1181:B1183"/>
    <mergeCell ref="A1188:A1189"/>
    <mergeCell ref="A1184:A1185"/>
    <mergeCell ref="A1186:A1187"/>
    <mergeCell ref="A1190:A1191"/>
    <mergeCell ref="B1178:B1180"/>
    <mergeCell ref="B1188:B1189"/>
    <mergeCell ref="A1145:A1147"/>
    <mergeCell ref="B1196:B1197"/>
    <mergeCell ref="A1168:A1170"/>
    <mergeCell ref="B1172:B1174"/>
    <mergeCell ref="B1192:B1193"/>
    <mergeCell ref="A1196:A1197"/>
    <mergeCell ref="B1190:B1191"/>
    <mergeCell ref="A1172:A1174"/>
    <mergeCell ref="B1149:B1151"/>
    <mergeCell ref="B1145:B1147"/>
    <mergeCell ref="B1164:B1166"/>
    <mergeCell ref="B1175:B1177"/>
    <mergeCell ref="A1192:A1193"/>
    <mergeCell ref="B1184:B1185"/>
    <mergeCell ref="B1194:B1195"/>
    <mergeCell ref="A1178:A1180"/>
    <mergeCell ref="A1181:A1183"/>
    <mergeCell ref="A883:A884"/>
    <mergeCell ref="B888:B889"/>
    <mergeCell ref="A1160:A1162"/>
    <mergeCell ref="A1164:A1166"/>
    <mergeCell ref="B1153:B1155"/>
    <mergeCell ref="A1175:A1177"/>
    <mergeCell ref="A1153:A1155"/>
    <mergeCell ref="B1168:B1170"/>
    <mergeCell ref="B1158:B1159"/>
    <mergeCell ref="A1344:A1345"/>
    <mergeCell ref="A1342:A1343"/>
    <mergeCell ref="A1338:A1339"/>
    <mergeCell ref="A1340:A1341"/>
    <mergeCell ref="B1342:B1343"/>
    <mergeCell ref="B1344:B1345"/>
    <mergeCell ref="B1472:B1474"/>
    <mergeCell ref="B1475:B1477"/>
    <mergeCell ref="A1475:A1477"/>
    <mergeCell ref="A1463:A1465"/>
    <mergeCell ref="A1441:A1442"/>
    <mergeCell ref="B1441:B1442"/>
    <mergeCell ref="A1459:A1461"/>
    <mergeCell ref="B1466:B1468"/>
    <mergeCell ref="B1463:B1465"/>
    <mergeCell ref="B1459:B1461"/>
    <mergeCell ref="A1466:A1468"/>
    <mergeCell ref="A1472:A1474"/>
    <mergeCell ref="A1469:A1471"/>
    <mergeCell ref="B1469:B1471"/>
    <mergeCell ref="A1334:A1335"/>
    <mergeCell ref="B1338:B1339"/>
    <mergeCell ref="B1340:B1341"/>
    <mergeCell ref="B1334:B1335"/>
    <mergeCell ref="A1250:A1252"/>
    <mergeCell ref="A1318:A1320"/>
    <mergeCell ref="A1194:A1195"/>
    <mergeCell ref="B1331:B1333"/>
    <mergeCell ref="A1288:A1290"/>
    <mergeCell ref="B1230:B1231"/>
    <mergeCell ref="A1230:A1231"/>
    <mergeCell ref="G1247:G1249"/>
    <mergeCell ref="B1250:B1252"/>
    <mergeCell ref="B1247:B1249"/>
    <mergeCell ref="G1250:G1252"/>
    <mergeCell ref="B1279:B1281"/>
    <mergeCell ref="B1266:B1268"/>
    <mergeCell ref="A1279:A1281"/>
    <mergeCell ref="A1266:A1268"/>
    <mergeCell ref="G1260:G1262"/>
    <mergeCell ref="G1266:G1268"/>
    <mergeCell ref="G1263:G1265"/>
    <mergeCell ref="B1291:B1293"/>
    <mergeCell ref="B1294:B1296"/>
    <mergeCell ref="A1285:A1287"/>
    <mergeCell ref="B1275:B1277"/>
    <mergeCell ref="B1282:B1284"/>
    <mergeCell ref="A1272:A1274"/>
    <mergeCell ref="B1285:B1287"/>
    <mergeCell ref="A1275:A1277"/>
    <mergeCell ref="A1260:A1262"/>
    <mergeCell ref="A1291:A1293"/>
    <mergeCell ref="A1263:A1265"/>
    <mergeCell ref="A1269:A1271"/>
    <mergeCell ref="A1294:A1296"/>
    <mergeCell ref="A1282:A1284"/>
    <mergeCell ref="B1269:B1271"/>
    <mergeCell ref="A724:A725"/>
    <mergeCell ref="H1068:H1069"/>
    <mergeCell ref="H1070:H1071"/>
    <mergeCell ref="H1112:H1113"/>
    <mergeCell ref="I1049:I1050"/>
    <mergeCell ref="I1112:I1113"/>
    <mergeCell ref="B1112:B1113"/>
    <mergeCell ref="A861:A862"/>
    <mergeCell ref="G752:G753"/>
    <mergeCell ref="I999:I1001"/>
    <mergeCell ref="I1006:I1007"/>
    <mergeCell ref="I1009:I1010"/>
    <mergeCell ref="H814:H815"/>
    <mergeCell ref="I826:I827"/>
    <mergeCell ref="I843:I844"/>
    <mergeCell ref="A843:A844"/>
    <mergeCell ref="H791:H792"/>
    <mergeCell ref="A921:B921"/>
    <mergeCell ref="H818:H819"/>
    <mergeCell ref="G762:G763"/>
    <mergeCell ref="A781:A782"/>
    <mergeCell ref="G787:G788"/>
    <mergeCell ref="A877:A878"/>
    <mergeCell ref="A859:A860"/>
    <mergeCell ref="A851:A852"/>
    <mergeCell ref="B791:B792"/>
    <mergeCell ref="A806:A807"/>
    <mergeCell ref="A820:A821"/>
    <mergeCell ref="A818:A819"/>
    <mergeCell ref="A769:A770"/>
    <mergeCell ref="I849:I850"/>
    <mergeCell ref="I1105:I1106"/>
    <mergeCell ref="A722:A723"/>
    <mergeCell ref="A574:A577"/>
    <mergeCell ref="A703:A704"/>
    <mergeCell ref="B697:B698"/>
    <mergeCell ref="B685:B687"/>
    <mergeCell ref="B681:B683"/>
    <mergeCell ref="A714:A716"/>
    <mergeCell ref="A699:B699"/>
    <mergeCell ref="A670:A671"/>
    <mergeCell ref="A666:A667"/>
    <mergeCell ref="A664:A665"/>
    <mergeCell ref="A572:A573"/>
    <mergeCell ref="A570:A571"/>
    <mergeCell ref="A601:A602"/>
    <mergeCell ref="B595:B597"/>
    <mergeCell ref="A644:B644"/>
    <mergeCell ref="A544:A545"/>
    <mergeCell ref="A556:A558"/>
    <mergeCell ref="B544:B545"/>
    <mergeCell ref="B610:B612"/>
    <mergeCell ref="A678:A680"/>
    <mergeCell ref="A674:A676"/>
    <mergeCell ref="A685:A687"/>
    <mergeCell ref="B574:B577"/>
    <mergeCell ref="B703:B704"/>
    <mergeCell ref="B691:B693"/>
    <mergeCell ref="B670:B671"/>
    <mergeCell ref="A550:A552"/>
    <mergeCell ref="A668:A669"/>
    <mergeCell ref="B668:B669"/>
    <mergeCell ref="A560:A561"/>
    <mergeCell ref="B560:B561"/>
    <mergeCell ref="A519:A522"/>
    <mergeCell ref="A511:A514"/>
    <mergeCell ref="B438:B439"/>
    <mergeCell ref="B424:B425"/>
    <mergeCell ref="A414:A415"/>
    <mergeCell ref="A416:A417"/>
    <mergeCell ref="B414:B415"/>
    <mergeCell ref="A350:A351"/>
    <mergeCell ref="A386:A387"/>
    <mergeCell ref="A388:A389"/>
    <mergeCell ref="A374:A377"/>
    <mergeCell ref="A364:A365"/>
    <mergeCell ref="A367:A369"/>
    <mergeCell ref="A382:A385"/>
    <mergeCell ref="B447:B448"/>
    <mergeCell ref="B452:B456"/>
    <mergeCell ref="A507:A510"/>
    <mergeCell ref="A469:A470"/>
    <mergeCell ref="A473:A474"/>
    <mergeCell ref="A475:A476"/>
    <mergeCell ref="A471:A472"/>
    <mergeCell ref="A478:A479"/>
    <mergeCell ref="A491:A494"/>
    <mergeCell ref="A449:A450"/>
    <mergeCell ref="A457:A458"/>
    <mergeCell ref="A515:A518"/>
    <mergeCell ref="B480:B481"/>
    <mergeCell ref="B467:B468"/>
    <mergeCell ref="A459:A462"/>
    <mergeCell ref="A467:A468"/>
    <mergeCell ref="A495:A498"/>
    <mergeCell ref="B416:B417"/>
    <mergeCell ref="A224:A226"/>
    <mergeCell ref="A418:A419"/>
    <mergeCell ref="A447:A448"/>
    <mergeCell ref="A362:A363"/>
    <mergeCell ref="A398:A399"/>
    <mergeCell ref="A254:A256"/>
    <mergeCell ref="A270:A271"/>
    <mergeCell ref="A353:A354"/>
    <mergeCell ref="A357:A358"/>
    <mergeCell ref="A347:A348"/>
    <mergeCell ref="A345:A346"/>
    <mergeCell ref="A331:A332"/>
    <mergeCell ref="A257:A259"/>
    <mergeCell ref="A360:A361"/>
    <mergeCell ref="A426:A427"/>
    <mergeCell ref="A436:A437"/>
    <mergeCell ref="A430:A431"/>
    <mergeCell ref="A246:A248"/>
    <mergeCell ref="A338:A339"/>
    <mergeCell ref="A370:A373"/>
    <mergeCell ref="A336:A337"/>
    <mergeCell ref="A249:A251"/>
    <mergeCell ref="A239:A241"/>
    <mergeCell ref="A233:A235"/>
    <mergeCell ref="A236:A238"/>
    <mergeCell ref="A227:A229"/>
    <mergeCell ref="A230:A232"/>
    <mergeCell ref="A243:A245"/>
    <mergeCell ref="A438:A439"/>
    <mergeCell ref="A440:A441"/>
    <mergeCell ref="A328:A329"/>
    <mergeCell ref="A442:A443"/>
    <mergeCell ref="I1047:I1048"/>
    <mergeCell ref="H1073:H1074"/>
    <mergeCell ref="G943:G945"/>
    <mergeCell ref="G940:G942"/>
    <mergeCell ref="G937:G939"/>
    <mergeCell ref="G924:G925"/>
    <mergeCell ref="I771:I772"/>
    <mergeCell ref="I776:I777"/>
    <mergeCell ref="H771:H772"/>
    <mergeCell ref="G726:G727"/>
    <mergeCell ref="I940:I942"/>
    <mergeCell ref="I1068:I1069"/>
    <mergeCell ref="I1070:I1071"/>
    <mergeCell ref="H820:H821"/>
    <mergeCell ref="G816:G817"/>
    <mergeCell ref="G1027:G1030"/>
    <mergeCell ref="I863:I864"/>
    <mergeCell ref="G971:G972"/>
    <mergeCell ref="G1009:G1010"/>
    <mergeCell ref="G1018:G1021"/>
    <mergeCell ref="H866:H867"/>
    <mergeCell ref="G877:G878"/>
    <mergeCell ref="G883:G884"/>
    <mergeCell ref="H879:H880"/>
    <mergeCell ref="H872:H873"/>
    <mergeCell ref="H1045:H1046"/>
    <mergeCell ref="G1045:G1046"/>
    <mergeCell ref="H1039:H1042"/>
    <mergeCell ref="I1035:I1038"/>
    <mergeCell ref="I969:I970"/>
    <mergeCell ref="I967:I968"/>
    <mergeCell ref="I910:I911"/>
    <mergeCell ref="H1076:H1077"/>
    <mergeCell ref="I1014:I1017"/>
    <mergeCell ref="I1024:I1026"/>
    <mergeCell ref="A1066:A1067"/>
    <mergeCell ref="B1076:B1077"/>
    <mergeCell ref="G459:G462"/>
    <mergeCell ref="G463:G466"/>
    <mergeCell ref="G467:G468"/>
    <mergeCell ref="I478:I479"/>
    <mergeCell ref="G478:G479"/>
    <mergeCell ref="H475:H476"/>
    <mergeCell ref="G469:G470"/>
    <mergeCell ref="I539:I540"/>
    <mergeCell ref="H535:H538"/>
    <mergeCell ref="I535:I538"/>
    <mergeCell ref="G535:G538"/>
    <mergeCell ref="H527:H530"/>
    <mergeCell ref="H519:H522"/>
    <mergeCell ref="G531:G534"/>
    <mergeCell ref="G480:G481"/>
    <mergeCell ref="G491:G494"/>
    <mergeCell ref="B491:B494"/>
    <mergeCell ref="B495:B498"/>
    <mergeCell ref="B499:B502"/>
    <mergeCell ref="G503:G506"/>
    <mergeCell ref="H531:H534"/>
    <mergeCell ref="H511:H514"/>
    <mergeCell ref="I519:I522"/>
    <mergeCell ref="B503:B506"/>
    <mergeCell ref="B515:B518"/>
    <mergeCell ref="B511:B514"/>
    <mergeCell ref="G511:G514"/>
    <mergeCell ref="G507:G510"/>
    <mergeCell ref="G515:G518"/>
    <mergeCell ref="G519:G522"/>
    <mergeCell ref="B478:B479"/>
    <mergeCell ref="I1031:I1034"/>
    <mergeCell ref="H1060:H1061"/>
    <mergeCell ref="G952:G954"/>
    <mergeCell ref="B1132:H1132"/>
    <mergeCell ref="B666:B667"/>
    <mergeCell ref="H670:H671"/>
    <mergeCell ref="G672:G673"/>
    <mergeCell ref="H688:H690"/>
    <mergeCell ref="G674:G676"/>
    <mergeCell ref="B806:B807"/>
    <mergeCell ref="H809:H810"/>
    <mergeCell ref="G797:G798"/>
    <mergeCell ref="I1240:I1241"/>
    <mergeCell ref="I1217:I1219"/>
    <mergeCell ref="H1234:H1235"/>
    <mergeCell ref="H1217:H1219"/>
    <mergeCell ref="H1221:H1223"/>
    <mergeCell ref="H1228:H1229"/>
    <mergeCell ref="G1181:G1183"/>
    <mergeCell ref="G1178:G1180"/>
    <mergeCell ref="G1156:G1157"/>
    <mergeCell ref="G1160:G1162"/>
    <mergeCell ref="G1221:G1223"/>
    <mergeCell ref="G1175:G1177"/>
    <mergeCell ref="H1160:H1162"/>
    <mergeCell ref="H1181:H1183"/>
    <mergeCell ref="H1175:H1177"/>
    <mergeCell ref="G1225:G1227"/>
    <mergeCell ref="H1232:H1233"/>
    <mergeCell ref="H1238:H1239"/>
    <mergeCell ref="H1236:H1237"/>
    <mergeCell ref="H1145:H1147"/>
    <mergeCell ref="I1145:I1147"/>
    <mergeCell ref="I1083:I1084"/>
    <mergeCell ref="H1133:H1135"/>
    <mergeCell ref="H1225:H1227"/>
    <mergeCell ref="I1225:I1227"/>
    <mergeCell ref="H1158:H1159"/>
    <mergeCell ref="I1202:I1203"/>
    <mergeCell ref="I1188:I1189"/>
    <mergeCell ref="H1141:H1143"/>
    <mergeCell ref="H1137:H1139"/>
    <mergeCell ref="I1175:I1177"/>
    <mergeCell ref="G1064:G1065"/>
    <mergeCell ref="G1141:G1143"/>
    <mergeCell ref="G1137:G1139"/>
    <mergeCell ref="G1149:G1151"/>
    <mergeCell ref="G1145:G1147"/>
    <mergeCell ref="G1070:G1071"/>
    <mergeCell ref="G1105:G1106"/>
    <mergeCell ref="G1087:G1088"/>
    <mergeCell ref="G1068:G1069"/>
    <mergeCell ref="I1078:I1079"/>
    <mergeCell ref="G1168:G1170"/>
    <mergeCell ref="G1172:G1174"/>
    <mergeCell ref="G1153:G1155"/>
    <mergeCell ref="G1158:G1159"/>
    <mergeCell ref="G1164:G1166"/>
    <mergeCell ref="H1153:H1155"/>
    <mergeCell ref="I1160:I1162"/>
    <mergeCell ref="I1164:I1166"/>
    <mergeCell ref="H1087:H1088"/>
    <mergeCell ref="I1133:I1135"/>
    <mergeCell ref="I1018:I1021"/>
    <mergeCell ref="H1024:H1026"/>
    <mergeCell ref="H1078:H1079"/>
    <mergeCell ref="I1073:I1074"/>
    <mergeCell ref="I1141:I1143"/>
    <mergeCell ref="I1156:I1157"/>
    <mergeCell ref="I1149:I1151"/>
    <mergeCell ref="I1172:I1174"/>
    <mergeCell ref="I1168:I1170"/>
    <mergeCell ref="H1164:H1166"/>
    <mergeCell ref="H1049:H1050"/>
    <mergeCell ref="A7:A10"/>
    <mergeCell ref="A194:A196"/>
    <mergeCell ref="B194:B196"/>
    <mergeCell ref="B7:B10"/>
    <mergeCell ref="B224:B226"/>
    <mergeCell ref="A211:A212"/>
    <mergeCell ref="G931:G933"/>
    <mergeCell ref="G949:G951"/>
    <mergeCell ref="H478:H479"/>
    <mergeCell ref="G542:G543"/>
    <mergeCell ref="H175:H177"/>
    <mergeCell ref="H166:H168"/>
    <mergeCell ref="G955:G957"/>
    <mergeCell ref="H943:H945"/>
    <mergeCell ref="H964:H966"/>
    <mergeCell ref="H662:H663"/>
    <mergeCell ref="G926:G927"/>
    <mergeCell ref="G969:G970"/>
    <mergeCell ref="G499:G502"/>
    <mergeCell ref="G896:G897"/>
    <mergeCell ref="G1014:G1017"/>
    <mergeCell ref="G977:G978"/>
    <mergeCell ref="G881:G882"/>
    <mergeCell ref="G973:G974"/>
    <mergeCell ref="G967:G968"/>
    <mergeCell ref="G898:G899"/>
    <mergeCell ref="G922:G923"/>
    <mergeCell ref="G904:G905"/>
    <mergeCell ref="G964:G966"/>
    <mergeCell ref="G1006:G1007"/>
    <mergeCell ref="I227:I229"/>
    <mergeCell ref="I230:I232"/>
    <mergeCell ref="H246:H248"/>
    <mergeCell ref="I418:I419"/>
    <mergeCell ref="I406:I407"/>
    <mergeCell ref="I416:I417"/>
    <mergeCell ref="I374:I377"/>
    <mergeCell ref="G523:G526"/>
    <mergeCell ref="G482:G483"/>
    <mergeCell ref="I795:I796"/>
    <mergeCell ref="I793:I794"/>
    <mergeCell ref="G814:G815"/>
    <mergeCell ref="I818:I819"/>
    <mergeCell ref="I816:I817"/>
    <mergeCell ref="G806:G807"/>
    <mergeCell ref="G795:G796"/>
    <mergeCell ref="H795:H796"/>
    <mergeCell ref="H471:H472"/>
    <mergeCell ref="H469:H470"/>
    <mergeCell ref="G471:G472"/>
    <mergeCell ref="I270:I271"/>
    <mergeCell ref="I266:I267"/>
    <mergeCell ref="I169:I171"/>
    <mergeCell ref="I166:I168"/>
    <mergeCell ref="G182:G184"/>
    <mergeCell ref="H178:H180"/>
    <mergeCell ref="I243:I245"/>
    <mergeCell ref="I252:I253"/>
    <mergeCell ref="I254:I256"/>
    <mergeCell ref="I257:I259"/>
    <mergeCell ref="I249:I251"/>
    <mergeCell ref="B230:B232"/>
    <mergeCell ref="B227:B229"/>
    <mergeCell ref="B233:B235"/>
    <mergeCell ref="B236:B238"/>
    <mergeCell ref="B239:B241"/>
    <mergeCell ref="G249:G251"/>
    <mergeCell ref="H194:H196"/>
    <mergeCell ref="H190:H192"/>
    <mergeCell ref="I175:I177"/>
    <mergeCell ref="G233:G235"/>
    <mergeCell ref="I236:I238"/>
    <mergeCell ref="I211:I212"/>
    <mergeCell ref="I239:I241"/>
    <mergeCell ref="H211:H212"/>
    <mergeCell ref="H236:H238"/>
    <mergeCell ref="H230:H232"/>
    <mergeCell ref="H200:H201"/>
    <mergeCell ref="I246:I248"/>
    <mergeCell ref="I185:I187"/>
    <mergeCell ref="B185:B187"/>
    <mergeCell ref="I182:I184"/>
    <mergeCell ref="I331:I332"/>
    <mergeCell ref="H270:H271"/>
    <mergeCell ref="H268:H269"/>
    <mergeCell ref="H272:H273"/>
    <mergeCell ref="G395:G396"/>
    <mergeCell ref="G402:G403"/>
    <mergeCell ref="B482:B483"/>
    <mergeCell ref="B519:B522"/>
    <mergeCell ref="I480:I481"/>
    <mergeCell ref="H463:H466"/>
    <mergeCell ref="H459:H462"/>
    <mergeCell ref="H457:H458"/>
    <mergeCell ref="I463:I466"/>
    <mergeCell ref="H467:H468"/>
    <mergeCell ref="I467:I468"/>
    <mergeCell ref="I213:I214"/>
    <mergeCell ref="I233:I235"/>
    <mergeCell ref="I217:I218"/>
    <mergeCell ref="I224:I226"/>
    <mergeCell ref="I261:I263"/>
    <mergeCell ref="G457:G458"/>
    <mergeCell ref="B471:B472"/>
    <mergeCell ref="B473:B474"/>
    <mergeCell ref="B457:B458"/>
    <mergeCell ref="B463:B466"/>
    <mergeCell ref="B469:B470"/>
    <mergeCell ref="B475:B476"/>
    <mergeCell ref="H378:H381"/>
    <mergeCell ref="H374:H377"/>
    <mergeCell ref="H386:H387"/>
    <mergeCell ref="H382:H385"/>
    <mergeCell ref="H347:H348"/>
    <mergeCell ref="A205:A206"/>
    <mergeCell ref="H7:I7"/>
    <mergeCell ref="G928:G929"/>
    <mergeCell ref="B367:B369"/>
    <mergeCell ref="E7:E9"/>
    <mergeCell ref="D7:D9"/>
    <mergeCell ref="G7:G9"/>
    <mergeCell ref="F7:F9"/>
    <mergeCell ref="G495:G498"/>
    <mergeCell ref="B449:B450"/>
    <mergeCell ref="B507:B510"/>
    <mergeCell ref="C7:C10"/>
    <mergeCell ref="A200:A201"/>
    <mergeCell ref="H499:H502"/>
    <mergeCell ref="H503:H506"/>
    <mergeCell ref="H491:H494"/>
    <mergeCell ref="I471:I472"/>
    <mergeCell ref="H480:H481"/>
    <mergeCell ref="I507:I510"/>
    <mergeCell ref="H8:H9"/>
    <mergeCell ref="G861:G862"/>
    <mergeCell ref="B523:B526"/>
    <mergeCell ref="I8:I9"/>
    <mergeCell ref="I205:I206"/>
    <mergeCell ref="I272:I273"/>
    <mergeCell ref="I268:I269"/>
    <mergeCell ref="I328:I329"/>
    <mergeCell ref="I428:I429"/>
    <mergeCell ref="I414:I415"/>
    <mergeCell ref="I402:I403"/>
    <mergeCell ref="I412:I413"/>
    <mergeCell ref="I420:I421"/>
    <mergeCell ref="A4:I4"/>
    <mergeCell ref="J266:J273"/>
    <mergeCell ref="H360:H361"/>
    <mergeCell ref="H424:H425"/>
    <mergeCell ref="H422:H423"/>
    <mergeCell ref="H418:H419"/>
    <mergeCell ref="H416:H417"/>
    <mergeCell ref="B904:B905"/>
    <mergeCell ref="B896:B897"/>
    <mergeCell ref="J1338:J1345"/>
    <mergeCell ref="A613:A615"/>
    <mergeCell ref="B613:B615"/>
    <mergeCell ref="G613:G615"/>
    <mergeCell ref="H613:H615"/>
    <mergeCell ref="I613:I615"/>
    <mergeCell ref="J613:J615"/>
    <mergeCell ref="G1012:G1013"/>
    <mergeCell ref="G888:G889"/>
    <mergeCell ref="G999:G1001"/>
    <mergeCell ref="H958:H960"/>
    <mergeCell ref="H926:H927"/>
    <mergeCell ref="H668:H669"/>
    <mergeCell ref="H1031:H1034"/>
    <mergeCell ref="B908:B909"/>
    <mergeCell ref="H440:H441"/>
    <mergeCell ref="H523:H526"/>
    <mergeCell ref="H482:H483"/>
    <mergeCell ref="H507:H510"/>
    <mergeCell ref="G475:G476"/>
    <mergeCell ref="G473:G474"/>
    <mergeCell ref="A6:C6"/>
    <mergeCell ref="B539:B540"/>
  </mergeCells>
  <phoneticPr fontId="6" type="noConversion"/>
  <pageMargins left="0.39370078740157483" right="0.39370078740157483" top="0.39370078740157483" bottom="0.39370078740157483" header="0.19685039370078741" footer="0.19685039370078741"/>
  <pageSetup paperSize="9" scale="40" fitToHeight="100" orientation="portrait" useFirstPageNumber="1" verticalDpi="300" r:id="rId1"/>
  <headerFooter alignWithMargins="0">
    <oddHeader>&amp;R&amp;F</oddHeader>
    <oddFooter>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Прейскурант на услуги 2016</vt:lpstr>
      <vt:lpstr>изменения с 01.01.2014</vt:lpstr>
      <vt:lpstr>'изменения с 01.01.2014'!Заголовки_для_печати</vt:lpstr>
      <vt:lpstr>'Прейскурант на услуги 2016'!Заголовки_для_печати</vt:lpstr>
      <vt:lpstr>'изменения с 01.01.2014'!Область_печати</vt:lpstr>
      <vt:lpstr>'Прейскурант на услуги 2016'!Область_печати</vt:lpstr>
    </vt:vector>
  </TitlesOfParts>
  <Company>АФ Уралгазсервис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Олегович</dc:creator>
  <cp:lastModifiedBy>Козич Вера Николаевна</cp:lastModifiedBy>
  <cp:lastPrinted>2015-12-03T04:49:29Z</cp:lastPrinted>
  <dcterms:created xsi:type="dcterms:W3CDTF">2001-09-11T04:08:10Z</dcterms:created>
  <dcterms:modified xsi:type="dcterms:W3CDTF">2015-12-03T04:49:40Z</dcterms:modified>
</cp:coreProperties>
</file>